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autoCompressPictures="0" defaultThemeVersion="166925"/>
  <mc:AlternateContent xmlns:mc="http://schemas.openxmlformats.org/markup-compatibility/2006">
    <mc:Choice Requires="x15">
      <x15ac:absPath xmlns:x15ac="http://schemas.microsoft.com/office/spreadsheetml/2010/11/ac" url="https://pmemarketing-my.sharepoint.com/personal/normand_coulombe_pmemarketing_ca/Documents/PME Vente et Marketing/Clients PME Marketing 2023/Planigo 2022-23/Services conseils Planigo/"/>
    </mc:Choice>
  </mc:AlternateContent>
  <xr:revisionPtr revIDLastSave="0" documentId="8_{43CAB43A-118F-4BA9-839D-B27D09BA2F6A}" xr6:coauthVersionLast="47" xr6:coauthVersionMax="47" xr10:uidLastSave="{00000000-0000-0000-0000-000000000000}"/>
  <bookViews>
    <workbookView xWindow="-120" yWindow="-120" windowWidth="29040" windowHeight="15840" firstSheet="3" activeTab="3" xr2:uid="{00000000-000D-0000-FFFF-FFFF00000000}"/>
  </bookViews>
  <sheets>
    <sheet name="Feuil1" sheetId="1" r:id="rId1"/>
    <sheet name="Coutant des ressources" sheetId="2" r:id="rId2"/>
    <sheet name="Présentation web" sheetId="3" r:id="rId3"/>
    <sheet name="facturation productivité" sheetId="4" r:id="rId4"/>
  </sheets>
  <definedNames>
    <definedName name="_xlnm.Print_Area" localSheetId="3">'facturation productivité'!$B$3:$L$174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5" i="4" l="1"/>
  <c r="E151" i="4" l="1"/>
  <c r="E121" i="4"/>
  <c r="D75" i="4"/>
  <c r="E70" i="4"/>
  <c r="G70" i="4" s="1"/>
  <c r="H70" i="4" s="1"/>
  <c r="F34" i="4"/>
  <c r="H34" i="4" s="1"/>
  <c r="J20" i="4"/>
  <c r="J21" i="4"/>
  <c r="G45" i="4" s="1"/>
  <c r="H45" i="4" s="1"/>
  <c r="K42" i="4" s="1"/>
  <c r="F103" i="4" s="1"/>
  <c r="F151" i="4"/>
  <c r="K151" i="4" s="1"/>
  <c r="F45" i="4"/>
  <c r="K44" i="4"/>
  <c r="E51" i="3"/>
  <c r="G51" i="3" s="1"/>
  <c r="K81" i="3"/>
  <c r="J24" i="3"/>
  <c r="J25" i="3" s="1"/>
  <c r="K25" i="3" s="1"/>
  <c r="G55" i="1"/>
  <c r="G54" i="1"/>
  <c r="G53" i="1"/>
  <c r="G52" i="1"/>
  <c r="G51" i="1"/>
  <c r="G50" i="1"/>
  <c r="G68" i="1"/>
  <c r="G67" i="1"/>
  <c r="G66" i="1"/>
  <c r="G65" i="1"/>
  <c r="G64" i="1"/>
  <c r="G63" i="1"/>
  <c r="E69" i="1"/>
  <c r="G69" i="1" s="1"/>
  <c r="D69" i="1"/>
  <c r="F68" i="1"/>
  <c r="F67" i="1"/>
  <c r="F66" i="1"/>
  <c r="F65" i="1"/>
  <c r="F64" i="1"/>
  <c r="F63" i="1"/>
  <c r="H47" i="2"/>
  <c r="H50" i="2"/>
  <c r="H52" i="2"/>
  <c r="H54" i="2"/>
  <c r="B31" i="2" s="1"/>
  <c r="D31" i="2" s="1"/>
  <c r="F31" i="2" s="1"/>
  <c r="H31" i="2" s="1"/>
  <c r="G19" i="2" s="1"/>
  <c r="D43" i="2"/>
  <c r="F43" i="2" s="1"/>
  <c r="G17" i="2"/>
  <c r="E43" i="2"/>
  <c r="E56" i="1"/>
  <c r="D56" i="1"/>
  <c r="G56" i="1"/>
  <c r="F55" i="1"/>
  <c r="F54" i="1"/>
  <c r="F53" i="1"/>
  <c r="F52" i="1"/>
  <c r="F56" i="1" s="1"/>
  <c r="F51" i="1"/>
  <c r="F50" i="1"/>
  <c r="F39" i="1"/>
  <c r="G39" i="1"/>
  <c r="F29" i="1"/>
  <c r="H29" i="1"/>
  <c r="F19" i="1"/>
  <c r="H19" i="1"/>
  <c r="I19" i="1" s="1"/>
  <c r="E11" i="1"/>
  <c r="D11" i="1"/>
  <c r="F11" i="1"/>
  <c r="G37" i="3"/>
  <c r="I37" i="3"/>
  <c r="K37" i="3"/>
  <c r="F69" i="1"/>
  <c r="F121" i="4"/>
  <c r="K121" i="4" s="1"/>
  <c r="G121" i="4"/>
  <c r="H121" i="4" s="1"/>
  <c r="K70" i="4"/>
  <c r="G43" i="2" l="1"/>
  <c r="G21" i="2"/>
  <c r="G23" i="2" s="1"/>
  <c r="H51" i="3"/>
  <c r="I51" i="3" s="1"/>
  <c r="E103" i="4"/>
  <c r="G103" i="4" s="1"/>
  <c r="K103" i="4" s="1"/>
  <c r="E165" i="4"/>
  <c r="F85" i="4"/>
  <c r="K32" i="4"/>
  <c r="E136" i="4"/>
  <c r="G151" i="4"/>
  <c r="H151" i="4" s="1"/>
  <c r="K22" i="4"/>
  <c r="E75" i="4"/>
  <c r="F75" i="4" s="1"/>
  <c r="J51" i="3" l="1"/>
  <c r="K51" i="3"/>
  <c r="K53" i="3" s="1"/>
  <c r="D85" i="3" s="1"/>
  <c r="K29" i="2"/>
  <c r="M29" i="2" s="1"/>
  <c r="N29" i="2" s="1"/>
  <c r="O28" i="2" s="1"/>
  <c r="L39" i="2"/>
  <c r="G75" i="4"/>
  <c r="H75" i="4" s="1"/>
  <c r="K75" i="4"/>
  <c r="K77" i="4" s="1"/>
  <c r="G85" i="4" s="1"/>
  <c r="H85" i="4" s="1"/>
  <c r="K85" i="4" s="1"/>
  <c r="K34" i="4"/>
  <c r="E81" i="3" l="1"/>
  <c r="G81" i="3" s="1"/>
  <c r="H81" i="3" s="1"/>
  <c r="F85" i="3"/>
  <c r="M39" i="2"/>
  <c r="N39" i="2" s="1"/>
  <c r="O39" i="2"/>
  <c r="Q39" i="2" s="1"/>
  <c r="K43" i="4"/>
  <c r="D126" i="4"/>
  <c r="F126" i="4" s="1"/>
  <c r="G126" i="4" l="1"/>
  <c r="H126" i="4" s="1"/>
  <c r="K126" i="4"/>
  <c r="K127" i="4" s="1"/>
  <c r="F136" i="4" s="1"/>
  <c r="G136" i="4" s="1"/>
  <c r="K136" i="4" s="1"/>
  <c r="K85" i="3"/>
  <c r="K86" i="3" s="1"/>
  <c r="E96" i="3" s="1"/>
  <c r="F96" i="3" s="1"/>
  <c r="G85" i="3"/>
  <c r="H85" i="3" s="1"/>
  <c r="D155" i="4"/>
  <c r="F155" i="4" s="1"/>
  <c r="K45" i="4"/>
  <c r="G155" i="4" l="1"/>
  <c r="H155" i="4" s="1"/>
  <c r="K155" i="4"/>
  <c r="K156" i="4" s="1"/>
  <c r="F165" i="4" s="1"/>
  <c r="G165" i="4" s="1"/>
  <c r="K165" i="4" s="1"/>
</calcChain>
</file>

<file path=xl/sharedStrings.xml><?xml version="1.0" encoding="utf-8"?>
<sst xmlns="http://schemas.openxmlformats.org/spreadsheetml/2006/main" count="444" uniqueCount="300">
  <si>
    <t>Auto évaluation de la productivité et de la rentabilité</t>
  </si>
  <si>
    <t>1. Gagner en efficence</t>
  </si>
  <si>
    <t xml:space="preserve">Cout/employé des revenus actuels - Coût /employé des revenus de référence </t>
  </si>
  <si>
    <t>Vous</t>
  </si>
  <si>
    <t>Référence</t>
  </si>
  <si>
    <t>Gains potentiel</t>
  </si>
  <si>
    <t>Ventes</t>
  </si>
  <si>
    <t>Cout du personnel</t>
  </si>
  <si>
    <t>Ratio</t>
  </si>
  <si>
    <t>2. Gagner en productivité</t>
  </si>
  <si>
    <t>Réduire le temps moyen par dossier type</t>
  </si>
  <si>
    <t>Nombre de dossiers</t>
  </si>
  <si>
    <t>Heures totales requises</t>
  </si>
  <si>
    <t xml:space="preserve">Heure moyenne </t>
  </si>
  <si>
    <t>Temps moyen de référence</t>
  </si>
  <si>
    <t>Gains à réaliser</t>
  </si>
  <si>
    <t>Gains en %</t>
  </si>
  <si>
    <t>Impot particulier</t>
  </si>
  <si>
    <t>Audit</t>
  </si>
  <si>
    <t>Compilation</t>
  </si>
  <si>
    <t>États financiers</t>
  </si>
  <si>
    <t>Tenue de livres</t>
  </si>
  <si>
    <t>3. Gagner en rentabilité</t>
  </si>
  <si>
    <t>Calculer la rentabiité de chaque projet</t>
  </si>
  <si>
    <t>Revenus</t>
  </si>
  <si>
    <t>Cout total *</t>
  </si>
  <si>
    <t>Ratio comparable</t>
  </si>
  <si>
    <t>4. Augmenter le taux horaire</t>
  </si>
  <si>
    <t>Comparer le taux horaire des différents services</t>
  </si>
  <si>
    <t>Taux horaire</t>
  </si>
  <si>
    <t>Taux horaire comparable</t>
  </si>
  <si>
    <t xml:space="preserve">% </t>
  </si>
  <si>
    <t>* Cout total pourrait être la somme de toutes les tâches requises pour rendre ce service.</t>
  </si>
  <si>
    <t>5. Temps moyen en minutes par étape pour une déclaration d'impôt</t>
  </si>
  <si>
    <t>Étapes</t>
  </si>
  <si>
    <t>Vous ( en minutes)</t>
  </si>
  <si>
    <t>Avec Planigo</t>
  </si>
  <si>
    <t>Gains ( en minutes)</t>
  </si>
  <si>
    <t>%</t>
  </si>
  <si>
    <t>1. Réception</t>
  </si>
  <si>
    <t>2. Traitement</t>
  </si>
  <si>
    <t>3. Révision</t>
  </si>
  <si>
    <t>4. Asssemblage</t>
  </si>
  <si>
    <t>5. Projet de facture</t>
  </si>
  <si>
    <t>6. Livraison/tramsmission/encaissement</t>
  </si>
  <si>
    <t>Total</t>
  </si>
  <si>
    <t>Explications: Vos employés pourraient réduire de 50% le temps pour effectuer les étapes d'un rapport d'impôt.</t>
  </si>
  <si>
    <t>6. Temps moyen en jours entre chaque étape pour une déclaration d'impôt</t>
  </si>
  <si>
    <t>Vous ( en jours)</t>
  </si>
  <si>
    <t>Gains ( en jours)</t>
  </si>
  <si>
    <t>Explications: Votre organisation pourrait traiter un rapport d'impot en 4,5 jours en moyenne au lieu des 8 jours moyens actuels. Cela réduirait le temps pour collecter vos revenus et entamer plus rapidement les rapports à produire.</t>
  </si>
  <si>
    <t>6. Conversion des travaux en cours en facturation</t>
  </si>
  <si>
    <t>Temps de conversion</t>
  </si>
  <si>
    <t>Temps de référence</t>
  </si>
  <si>
    <t>Gain à réaliser</t>
  </si>
  <si>
    <t>COMMENT CALCULÉ LE COÛTANT D'UNE RESSOURCE ET LE TAUX FACTURABLE</t>
  </si>
  <si>
    <t>MÉTHODE PROPOSÉE</t>
  </si>
  <si>
    <t>Il est important de vous questionnez sur la composition du coûtant d'une ressource.</t>
  </si>
  <si>
    <t>Vous manquez de temps pour y penser?</t>
  </si>
  <si>
    <t>Soyez sur que vous manquer aussi la possibilité d'être plus rentable.</t>
  </si>
  <si>
    <t>Le coûtant détermine le taux facturable par la suite.</t>
  </si>
  <si>
    <t>Méthode de calcul proposée</t>
  </si>
  <si>
    <t>Taux facturable d'un ressource</t>
  </si>
  <si>
    <t>Données de votre entreprise</t>
  </si>
  <si>
    <t>$</t>
  </si>
  <si>
    <t>Habituellement basé sur un nombre de fois le coûtant</t>
  </si>
  <si>
    <t>Quel est le salaire de base par heure de cet employé?</t>
  </si>
  <si>
    <t>Ratio observé dans le milieu des cabinets comptables : 3 fois le coûtant</t>
  </si>
  <si>
    <t>Avantages sociaux: Description ?</t>
  </si>
  <si>
    <t>Il semble toutefois dans la profession que le calcul du coûtant d'un employé est le salaire de base plus d’avantages sociaux.</t>
  </si>
  <si>
    <t>Il revient  toutefois au propriétaire de fixer lui-même son propre ratio.</t>
  </si>
  <si>
    <t>Coût des services rendues par heure travaillé</t>
  </si>
  <si>
    <t xml:space="preserve"> (Voir 1)</t>
  </si>
  <si>
    <t>B</t>
  </si>
  <si>
    <t xml:space="preserve">La plupart des praticiens non jamais calculés leur coûtant par ressource. </t>
  </si>
  <si>
    <t>Il se contente de suivre ce qu'il entende du milieu où de leurs clients.</t>
  </si>
  <si>
    <t xml:space="preserve">Coût moyen par heure du temps non facturable </t>
  </si>
  <si>
    <t>( voir 2 )</t>
  </si>
  <si>
    <t>C</t>
  </si>
  <si>
    <t>Leurs taux de facturation sont souvent basés sur ce qu'ils entendent de leurs clients et de leurs confrères.</t>
  </si>
  <si>
    <t>Un gestionnaire doit établir ses taux facturables pour son bureau et se comparer au milieu s'il le désire.</t>
  </si>
  <si>
    <t xml:space="preserve">Coût par heure </t>
  </si>
  <si>
    <t>A</t>
  </si>
  <si>
    <t>Souvent la peur d'être plus cher ou de perdre des clients affecte grandement en diminution le taux facturable optimale.</t>
  </si>
  <si>
    <t>Calcul du coût des services rendus par heure travaillée. Exemple?</t>
  </si>
  <si>
    <t xml:space="preserve">Ratio </t>
  </si>
  <si>
    <t>Coût par</t>
  </si>
  <si>
    <t xml:space="preserve">Nb. de fois </t>
  </si>
  <si>
    <t xml:space="preserve">Taux </t>
  </si>
  <si>
    <t xml:space="preserve">Bénéfice </t>
  </si>
  <si>
    <t>bénéfice brut</t>
  </si>
  <si>
    <t xml:space="preserve">Nombre </t>
  </si>
  <si>
    <t xml:space="preserve">Heures </t>
  </si>
  <si>
    <t xml:space="preserve">Nb. hrs </t>
  </si>
  <si>
    <t>Coût des</t>
  </si>
  <si>
    <t xml:space="preserve">Coût par </t>
  </si>
  <si>
    <t>heure</t>
  </si>
  <si>
    <t>le coûtant</t>
  </si>
  <si>
    <t>facturable</t>
  </si>
  <si>
    <t>brut</t>
  </si>
  <si>
    <t>jours ouvrables</t>
  </si>
  <si>
    <t>travaillés par</t>
  </si>
  <si>
    <t>totales</t>
  </si>
  <si>
    <t>d'employés</t>
  </si>
  <si>
    <t xml:space="preserve">ouvrable </t>
  </si>
  <si>
    <t>services</t>
  </si>
  <si>
    <t xml:space="preserve">$ </t>
  </si>
  <si>
    <t>par employé</t>
  </si>
  <si>
    <t>jour</t>
  </si>
  <si>
    <t>travaillées</t>
  </si>
  <si>
    <t>total</t>
  </si>
  <si>
    <t>rendues</t>
  </si>
  <si>
    <t>Vous travaillez actuellement à quel ratio de coûtant?</t>
  </si>
  <si>
    <t>Frais d'exploitation</t>
  </si>
  <si>
    <t>excluant les salaires et les</t>
  </si>
  <si>
    <t>Nb. de fois</t>
  </si>
  <si>
    <t>avantages sociaux</t>
  </si>
  <si>
    <t>Bénéfice</t>
  </si>
  <si>
    <t>Norme</t>
  </si>
  <si>
    <t>Perte</t>
  </si>
  <si>
    <t xml:space="preserve">facturable </t>
  </si>
  <si>
    <t xml:space="preserve">heure </t>
  </si>
  <si>
    <t>Bénéfice brut</t>
  </si>
  <si>
    <t xml:space="preserve">Calcul du coût moyen par heure du temps non facturable </t>
  </si>
  <si>
    <t>par heure</t>
  </si>
  <si>
    <t>travaillé</t>
  </si>
  <si>
    <t>Heures</t>
  </si>
  <si>
    <t>Heures non</t>
  </si>
  <si>
    <t>Salaire plus</t>
  </si>
  <si>
    <t>facturable par</t>
  </si>
  <si>
    <t>avantages</t>
  </si>
  <si>
    <t>sociaux</t>
  </si>
  <si>
    <t>En temps qu'entrepreneur vous devez établir et probablement revoir la hausse votre taux facturable.</t>
  </si>
  <si>
    <t>Le but premier d'un entrepreneur est de faire de l'argent.</t>
  </si>
  <si>
    <t>Nombre de jours ouvrables moyens par année travaillée</t>
  </si>
  <si>
    <t>jours ouvrables par an ( 52 fois 5 jours )</t>
  </si>
  <si>
    <t xml:space="preserve">Moins </t>
  </si>
  <si>
    <t>Vacances ( deux semaines )</t>
  </si>
  <si>
    <t xml:space="preserve">52 semaines par année à 5 jours ouvrables par semaine </t>
  </si>
  <si>
    <t>Jours fériés</t>
  </si>
  <si>
    <t>Jours estimés de maladie par an</t>
  </si>
  <si>
    <t>Nombre de jours travaillés par année - estimation</t>
  </si>
  <si>
    <t xml:space="preserve">CALCUL DU COÛTANT D'UNE RESSOURCE ET DU TAUX FACTURABLE </t>
  </si>
  <si>
    <t>Il est important de tenir compte de toutes les variables pour connaitre le coût d'une ressource.</t>
  </si>
  <si>
    <t>Ceci vous permettra de facturer le juste coût de cette ressource et améliorer votre rentabilité.</t>
  </si>
  <si>
    <t>Vous ne connaissez pas toutes les données ou manquez de temps pour le faire?</t>
  </si>
  <si>
    <t>Utilisez notre méthode expresse de calcul pour définir le coutant et facturer le juste coût.</t>
  </si>
  <si>
    <t>Mettre vos données dans les cases en jaune ci-dessous.</t>
  </si>
  <si>
    <t>Calcul du coût horaire réel moyen</t>
  </si>
  <si>
    <t>Étape 1. Salaire de base</t>
  </si>
  <si>
    <t>Coût horaire réel moyen</t>
  </si>
  <si>
    <t xml:space="preserve">Avantages sociaux (1) </t>
  </si>
  <si>
    <t>Total du salaire de base</t>
  </si>
  <si>
    <t xml:space="preserve">(1) Selon les normes du travail du Québec, les charges sociales sociaux représentent une proportion minnale de 16,692% du salaire versé. </t>
  </si>
  <si>
    <t xml:space="preserve">https://www.emploiquebec.gouv.qc.ca/guide_mesures_services/02_Generalites/02_2_Charges_sociales_imputees_yeur/2_2_charges_sociales_employeur.pdf </t>
  </si>
  <si>
    <t>Étape 2. Coût des services rendus par heure travaillée</t>
  </si>
  <si>
    <t xml:space="preserve">Nb hres </t>
  </si>
  <si>
    <t>par employé (2)</t>
  </si>
  <si>
    <t>de votre cabinet</t>
  </si>
  <si>
    <t>rendues (3)</t>
  </si>
  <si>
    <t>(2) Sur 52 semaines, il y a 250 jours ouvrables. En enlevant nos 9 jours fériés et 3 maladies, ça donne 238 jours ouvrables.</t>
  </si>
  <si>
    <t>(3) Frais d'exploitation excluant les salaires et les avantages sociaux</t>
  </si>
  <si>
    <t>Étape 3. Coût horaire moyen de temps non productif</t>
  </si>
  <si>
    <t>Coût par heure</t>
  </si>
  <si>
    <t>productives par</t>
  </si>
  <si>
    <t>non facturé</t>
  </si>
  <si>
    <t>jour (4)</t>
  </si>
  <si>
    <t>(4) On estime les heures non productives par jour à environ 13%.</t>
  </si>
  <si>
    <t xml:space="preserve">Les 6 500 heures travaillés sont obtenus en divisant les revenus facturés l'an passé par le taux horaire moyen que vos appliquiez. </t>
  </si>
  <si>
    <t>Calcul du taux horaire facturé</t>
  </si>
  <si>
    <t>On calcule habituellement le taux horaire d'un service sur la base du nombre de fois le prix coûtant.</t>
  </si>
  <si>
    <t>Le ratio qu'on observe dans le milieu des cabinets comptables est de 3 fois le prix coûtant.</t>
  </si>
  <si>
    <t xml:space="preserve">Il revient  toutefois au propriétaire de fixer lui-même son propre ratio. </t>
  </si>
  <si>
    <t xml:space="preserve">La plupart des praticiens en comptabilité n'ont jamais calculé leur prix coûtant par ressource utilisée. </t>
  </si>
  <si>
    <t>Leur taux de facturation sont souvent basés sur ce qu'ils entendent de leurs clients et de leurs confrères.</t>
  </si>
  <si>
    <t xml:space="preserve">Un gestionnaire devrait établir les taux facturables de services comparables en fonction des coûts de son bureau, </t>
  </si>
  <si>
    <t xml:space="preserve">d'analyser ensuite les prix des concurrents et de considére les attentes et capacité de payer de ses cleints. </t>
  </si>
  <si>
    <t>C'est possible qu'il soit plus cher, et le service perçu comme meilleur.</t>
  </si>
  <si>
    <t>On a souvent peur d'être plus cher ou de perdre des clients, ce qui affecte généralement le taux facturable optimale.</t>
  </si>
  <si>
    <t>Étape 4. Ratio appliqué présentement</t>
  </si>
  <si>
    <t>Taux horaire vendant</t>
  </si>
  <si>
    <t>Nb de fois</t>
  </si>
  <si>
    <t xml:space="preserve">Coût réel par </t>
  </si>
  <si>
    <t>travaillé (5)</t>
  </si>
  <si>
    <t>Norme de l'industrie (6)</t>
  </si>
  <si>
    <t>Taux horaire de l'industrie</t>
  </si>
  <si>
    <t>Marge brut</t>
  </si>
  <si>
    <t>Gain ou perte horaire</t>
  </si>
  <si>
    <t>(5) Pour fin de marketing, on présente aux clients un coût fixe au dollar près.</t>
  </si>
  <si>
    <t xml:space="preserve">(6) Taux des cabinets de grandeur comparable qui basent leur tarification sur les coûts horaires réels moyens </t>
  </si>
  <si>
    <t>Étape 5. Gain ou perte annuelle due au taux horaire</t>
  </si>
  <si>
    <t>Heures annuelles facturées</t>
  </si>
  <si>
    <t xml:space="preserve">Perte horaire </t>
  </si>
  <si>
    <t>Pertes annuelles</t>
  </si>
  <si>
    <t>Gain ou perte annuelle</t>
  </si>
  <si>
    <t>En temps qu'entrepreneur vous devez établir et probablement revoir la hausse de votre taux facturable.</t>
  </si>
  <si>
    <t>C'est le calcul du salaire de base plus les charges sociales.</t>
  </si>
  <si>
    <t>Quel est le taux horaire de l'employé?</t>
  </si>
  <si>
    <t xml:space="preserve">Total du taux horaire </t>
  </si>
  <si>
    <t>Salaire de base et charges</t>
  </si>
  <si>
    <t xml:space="preserve">Ajoutez les frais fixes d'opération et répartissez-les sur les heures travaillées. </t>
  </si>
  <si>
    <t>Coût des services rendus</t>
  </si>
  <si>
    <t>(2) Sur 52 semaines, il y a 250 jours ouvrables. En enlevant les 9 jours fériés et 3 maladies, ça donne 238 jours ouvrables. Mettre votre propre total, s'il diffère du nôtre.</t>
  </si>
  <si>
    <t>(3) Ajouter la somme de vos frais d'exploitation en excluant les salaires et les avantages sociaux.</t>
  </si>
  <si>
    <t>Coût horaire non productif</t>
  </si>
  <si>
    <t xml:space="preserve">Coût horaire réel </t>
  </si>
  <si>
    <t xml:space="preserve">Taux horaire </t>
  </si>
  <si>
    <t>Différence</t>
  </si>
  <si>
    <t>On voit parfois des cabinets multiplier par 2 le coût horaire du personnel pour facturer leurs clients. Cette pratique affecte gravement la rentabilité.</t>
  </si>
  <si>
    <t>Marge brute</t>
  </si>
  <si>
    <t>Gain ou perte du taux horaire</t>
  </si>
  <si>
    <t>(6) Norme reconnue dans l'industrie des cabinets comptables.</t>
  </si>
  <si>
    <t>On voit l'impact sur les profits annuels de l'utilisation du ratio de 3 fois les coûts réels pour facturer les clients.</t>
  </si>
  <si>
    <t>Explications</t>
  </si>
  <si>
    <t>Coût horaire total</t>
  </si>
  <si>
    <t>Taux horaire facturable</t>
  </si>
  <si>
    <t>Gain annuelle</t>
  </si>
  <si>
    <t>Gain potentiel annuel</t>
  </si>
  <si>
    <t xml:space="preserve">Taux horaire réel </t>
  </si>
  <si>
    <t>Salaire de base</t>
  </si>
  <si>
    <t>Différence de taux horaire facturé</t>
  </si>
  <si>
    <t>Difféernce du taux horaire facturé</t>
  </si>
  <si>
    <t>Quels seraient les gains que vous pourriez réaliser si vous adresseriez cet aspect à améliorer dans votre entreprise.</t>
  </si>
  <si>
    <t>Augmentation du  taux horaire</t>
  </si>
  <si>
    <t xml:space="preserve">Dans l'exemple ci-dessous, on présente le gain à réaliser pour chaque heure facturée, en appliquant le ratio de 2 fois les coûts au lieu de 3 fois. </t>
  </si>
  <si>
    <t>On voit l'impact sur les profits annuels de l'utilisation du ratio de 3 fois incluant tous les coûts engagés pour facturer les clients.</t>
  </si>
  <si>
    <t xml:space="preserve">Option 1. Facturez vos coûts comptabilisés </t>
  </si>
  <si>
    <t>Coût horaire 
total</t>
  </si>
  <si>
    <t>Coût par heure
non productive</t>
  </si>
  <si>
    <t>Heures
travaillés par
jour</t>
  </si>
  <si>
    <t>Nb de fois
le coûtant</t>
  </si>
  <si>
    <t>Bénéfice
brut</t>
  </si>
  <si>
    <t>Ratio
Bénéfice brut</t>
  </si>
  <si>
    <t>Coût total
non productif</t>
  </si>
  <si>
    <t>Consultez-nous</t>
  </si>
  <si>
    <t>Les informations contenus dans ce fichier Excel ont comme objectif de vous sensibiliser sur l'impact des charges sociales,
des coûts fixes et de la non-productivité pour définir un taux facturable.</t>
  </si>
  <si>
    <t>Pour calculer le coût réel d'une ressource, on doit tenir compte de toutes les variables. Ceci vous permettra de facturer le juste coût des services rendus aux clients.</t>
  </si>
  <si>
    <t>Vous ne connaissez pas toutes les données et manquez de temps pour faire une recherche? Nous pouvons vous aider avec notre méthode expresse de calcul de coût et de taux facturable.</t>
  </si>
  <si>
    <t>Pour personnaliser ce fichier à votre situation, insérer les données de votre cabinet dans les cases en jaune ci-dessous.</t>
  </si>
  <si>
    <t>Option 2. Connaissez le coût de votre non-productivité.</t>
  </si>
  <si>
    <t>Pour calculer ce taux horaire, on tient compte des montants versés aux employés ainsi que les charges sociales.</t>
  </si>
  <si>
    <t>Nous avons utilisé le taux de non-productivité moyen dans les entreprises de 30 % selon les sondages cités précédemment (4).</t>
  </si>
  <si>
    <t>Nbr. hre 
facturées</t>
  </si>
  <si>
    <t>Coûts des heures non-productives</t>
  </si>
  <si>
    <t>(7) Le facteur de multiplication de 3 fois les coûts directs est le norme généralement appliquée dans l'industrie</t>
  </si>
  <si>
    <t>Heures annuelles estimées facturées</t>
  </si>
  <si>
    <t>Taux horaire majoré</t>
  </si>
  <si>
    <t>payées/employé</t>
  </si>
  <si>
    <t>Nbr. Hres</t>
  </si>
  <si>
    <t>Totales payées</t>
  </si>
  <si>
    <t>Coût horaire 
(Base + Charges sociale)
total</t>
  </si>
  <si>
    <t>Revenus
annuels</t>
  </si>
  <si>
    <t>Salaire de base et charges sociales</t>
  </si>
  <si>
    <t>Coût horaire du temps non productif</t>
  </si>
  <si>
    <t>Coût total des heures non productives</t>
  </si>
  <si>
    <t>Utiliser un facteur de multiplication supérieur à celui actuel</t>
  </si>
  <si>
    <t>Modifier le facteur de multiplication des coûts</t>
  </si>
  <si>
    <t>Utiliser un facteur de multiplication du marché avec tous les coûts engagés</t>
  </si>
  <si>
    <t>Impact financier de ce calcul</t>
  </si>
  <si>
    <t>Les cases avec le fonds vert sont les résultats de données non modifiables générées par ce fichier.</t>
  </si>
  <si>
    <t>(4) Consultez les sondages faits par Maurice Chiasson, FCPA sur LinkedIn. https://www.linkedin.com/in/mauricechiassonplanigo/recent-activity/all/</t>
  </si>
  <si>
    <r>
      <t xml:space="preserve">(1) Selon les normes du travail du Québec, les charges sociales représentent une </t>
    </r>
    <r>
      <rPr>
        <b/>
        <sz val="14"/>
        <color theme="1"/>
        <rFont val="Calibri"/>
        <family val="2"/>
        <scheme val="minor"/>
      </rPr>
      <t>proportion minimale</t>
    </r>
    <r>
      <rPr>
        <sz val="14"/>
        <color theme="1"/>
        <rFont val="Calibri"/>
        <family val="2"/>
        <scheme val="minor"/>
      </rPr>
      <t xml:space="preserve"> </t>
    </r>
    <r>
      <rPr>
        <b/>
        <sz val="14"/>
        <color theme="1"/>
        <rFont val="Calibri"/>
        <family val="2"/>
        <scheme val="minor"/>
      </rPr>
      <t>de 16,692%</t>
    </r>
    <r>
      <rPr>
        <sz val="14"/>
        <color theme="1"/>
        <rFont val="Calibri"/>
        <family val="2"/>
        <scheme val="minor"/>
      </rPr>
      <t xml:space="preserve"> du salaire versé. </t>
    </r>
  </si>
  <si>
    <t>Quatre options de facturation</t>
  </si>
  <si>
    <t>Option 1. Facturez vos coûts comptabilisés
( salaires + charges sociales).</t>
  </si>
  <si>
    <t>Taux horaire selon les coûts comptabilisés ( salaires + charges sociales)</t>
  </si>
  <si>
    <t>Données générées
par ce fichier Excel</t>
  </si>
  <si>
    <t>Option 2. Connaissez le taux horaire de votre non-productivité.</t>
  </si>
  <si>
    <t>Données générées par ce fichier Excel</t>
  </si>
  <si>
    <t>Gain estimé en appliquant dans votre facturation les salaires et charges sociales</t>
  </si>
  <si>
    <t>Coûts fixes par heure travaillée</t>
  </si>
  <si>
    <t>(6) On se colle à la réalité du marché en considérant qu'une heure par jour par employé n'est pas facturable. (238 jours X 7 h X 20 employés = 33 320 heures)</t>
  </si>
  <si>
    <r>
      <t xml:space="preserve">En tenant compte des variables ( salaire+ charges sociales + frais fixes+ Coûts non productifs) pour établir votre coût horaire d'opération et en appliquant la norme de l'industrie pour facturer, vous pourriez accroître vos revenus jusqu'à 2 322 542$ pour une firme de 20 employés.        </t>
    </r>
    <r>
      <rPr>
        <sz val="14"/>
        <color theme="1"/>
        <rFont val="Calibri"/>
        <family val="2"/>
        <scheme val="minor"/>
      </rPr>
      <t xml:space="preserve">     </t>
    </r>
  </si>
  <si>
    <r>
      <t xml:space="preserve">Heures annuelles estimées facturées </t>
    </r>
    <r>
      <rPr>
        <vertAlign val="superscript"/>
        <sz val="16"/>
        <color theme="1"/>
        <rFont val="Calibri"/>
        <family val="2"/>
        <scheme val="minor"/>
      </rPr>
      <t>(7)</t>
    </r>
  </si>
  <si>
    <r>
      <t xml:space="preserve">Norme de l'industrie </t>
    </r>
    <r>
      <rPr>
        <vertAlign val="superscript"/>
        <sz val="16"/>
        <color theme="1"/>
        <rFont val="Calibri"/>
        <family val="2"/>
        <scheme val="minor"/>
      </rPr>
      <t>(6)</t>
    </r>
  </si>
  <si>
    <r>
      <t xml:space="preserve">Taux facturable
par heure </t>
    </r>
    <r>
      <rPr>
        <vertAlign val="superscript"/>
        <sz val="16"/>
        <color theme="1"/>
        <rFont val="Calibri"/>
        <family val="2"/>
        <scheme val="minor"/>
      </rPr>
      <t>(5)</t>
    </r>
  </si>
  <si>
    <t xml:space="preserve">En tenant compte des variables ( salaire+ charges sociales + frais fixes) pour établir votre coût horaire d'opération et en appliquant la norme de l'industrie pour facturer, vous pourriez accroître vos revenus annuels de 1 120 294$ pour une firme comptable de 20 employés.            </t>
  </si>
  <si>
    <r>
      <t>Norme de l'industrie</t>
    </r>
    <r>
      <rPr>
        <vertAlign val="superscript"/>
        <sz val="16"/>
        <color theme="1"/>
        <rFont val="Calibri"/>
        <family val="2"/>
        <scheme val="minor"/>
      </rPr>
      <t xml:space="preserve"> (7)</t>
    </r>
  </si>
  <si>
    <r>
      <t>Taux 
facturable
par heure</t>
    </r>
    <r>
      <rPr>
        <vertAlign val="superscript"/>
        <sz val="16"/>
        <color theme="1"/>
        <rFont val="Calibri"/>
        <family val="2"/>
        <scheme val="minor"/>
      </rPr>
      <t xml:space="preserve"> (5)</t>
    </r>
  </si>
  <si>
    <r>
      <t>Coût horaire 
non productif</t>
    </r>
    <r>
      <rPr>
        <vertAlign val="superscript"/>
        <sz val="16"/>
        <color theme="1"/>
        <rFont val="Calibri"/>
        <family val="2"/>
        <scheme val="minor"/>
      </rPr>
      <t xml:space="preserve"> (4)</t>
    </r>
  </si>
  <si>
    <t>En tenant compte des vrais coûts pour facturer, vos revenus annuels augmenteront de 580 294$.</t>
  </si>
  <si>
    <r>
      <t xml:space="preserve">Heures annuelles estimées facturées </t>
    </r>
    <r>
      <rPr>
        <vertAlign val="superscript"/>
        <sz val="16"/>
        <color theme="1"/>
        <rFont val="Calibri"/>
        <family val="2"/>
        <scheme val="minor"/>
      </rPr>
      <t>(6)</t>
    </r>
  </si>
  <si>
    <r>
      <t xml:space="preserve">Taux
facturable
par heure </t>
    </r>
    <r>
      <rPr>
        <vertAlign val="superscript"/>
        <sz val="16"/>
        <color theme="1"/>
        <rFont val="Calibri"/>
        <family val="2"/>
        <scheme val="minor"/>
      </rPr>
      <t>(5)</t>
    </r>
  </si>
  <si>
    <r>
      <t>Taux
facturable
par heure</t>
    </r>
    <r>
      <rPr>
        <vertAlign val="superscript"/>
        <sz val="16"/>
        <color theme="1"/>
        <rFont val="Calibri"/>
        <family val="2"/>
        <scheme val="minor"/>
      </rPr>
      <t xml:space="preserve"> (5)</t>
    </r>
  </si>
  <si>
    <r>
      <t>Heures non
productive
jour</t>
    </r>
    <r>
      <rPr>
        <vertAlign val="superscript"/>
        <sz val="16"/>
        <color theme="1"/>
        <rFont val="Calibri"/>
        <family val="2"/>
        <scheme val="minor"/>
      </rPr>
      <t xml:space="preserve"> (4)</t>
    </r>
  </si>
  <si>
    <t xml:space="preserve">Pour gérer la non-productivité, on doit débuter par une estimation de ce coût. On obtient cette estimation, en appliquant un % de temps non productif sur les heures travaillées. 
(4) On estime que le temps non productif dans les cabinets comptables serait d'environ 30%. On se base sur deux sondages sur LinkedIn réalisés en mai 2023 auprès de dirigeants de cabinets comptables . Cela représente un coût horaire de 8,75$ pour les employés payés au taux horaire de base de 25$.
Si vous estimez votre non-productivité différente de 30%, mettre votre ratio dans la case marquée en jaune ci-dessous.
En tenant compte de toutes les variables, le coût horaire total pour un employé au salaire de base de 25$ serait de 46,33$/heure. </t>
  </si>
  <si>
    <r>
      <t>par employé</t>
    </r>
    <r>
      <rPr>
        <vertAlign val="superscript"/>
        <sz val="16"/>
        <color theme="1"/>
        <rFont val="Calibri"/>
        <family val="2"/>
        <scheme val="minor"/>
      </rPr>
      <t xml:space="preserve"> (2)</t>
    </r>
  </si>
  <si>
    <r>
      <t>rendues</t>
    </r>
    <r>
      <rPr>
        <vertAlign val="superscript"/>
        <sz val="16"/>
        <color theme="1"/>
        <rFont val="Calibri"/>
        <family val="2"/>
        <scheme val="minor"/>
      </rPr>
      <t xml:space="preserve"> (3)</t>
    </r>
  </si>
  <si>
    <r>
      <t xml:space="preserve">Charges sociales </t>
    </r>
    <r>
      <rPr>
        <vertAlign val="superscript"/>
        <sz val="16"/>
        <color theme="1"/>
        <rFont val="Calibri"/>
        <family val="2"/>
        <scheme val="minor"/>
      </rPr>
      <t xml:space="preserve">(1) </t>
    </r>
  </si>
  <si>
    <t>Vos données
actuelles</t>
  </si>
  <si>
    <t>Pour voir quelle est la meilleure stratégie et comment la mettre en œuvre
pour améliorer votre rentabilité et productivité à court et moyen terme.</t>
  </si>
  <si>
    <t>Ce sont les coûts des heures non productives de tous les employés d'une firme comptable.</t>
  </si>
  <si>
    <t>Il s'agit de faire comme l'étape précédente en utilisant le facteur de multiplication de 3 avec tous les coûts engagés, ce qui inclue les coûts non-productifs.</t>
  </si>
  <si>
    <t>On trouve dans cet exemple le salaire de l'employé + les charges sociales + les coûts fixes au taux horaire et + le coûts de non productivité au taux horaire comparés au taux horaire de base. Ce qui représente 20,33$ / heures pour un salaire de 30$.</t>
  </si>
  <si>
    <t>Option 3. Majorez votre facteur de multiplication de 2 à 3 pour
le salaire + les charges sociales et + les frais fixes.</t>
  </si>
  <si>
    <t>Option 4. Majorez votre facteur de multiplication de 2 à 3 pour tous les coûts
( Salaire + Charges sociales + Coûts fixes + Coûts de non-productivité).</t>
  </si>
  <si>
    <t>Option 3. Majorez votre facteur de multiplication de 2 à 3 pour une partie des coûts</t>
  </si>
  <si>
    <t>Option 4. Majorez votre facteur de multiplication de 2 à 3 pour tous les coûts</t>
  </si>
  <si>
    <t>Coût horaire 
de base</t>
  </si>
  <si>
    <t>Calcul du coût horaire d'un employé</t>
  </si>
  <si>
    <t>Ce taux horaire représente les frais fixes pour chaque heure travaillée.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</si>
</sst>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 #,##0.00_)\ &quot;$&quot;_ ;_ * \(#,##0.00\)\ &quot;$&quot;_ ;_ * &quot;-&quot;??_)\ &quot;$&quot;_ ;_ @_ "/>
    <numFmt numFmtId="43" formatCode="_ * #,##0.00_)_ ;_ * \(#,##0.00\)_ ;_ * &quot;-&quot;??_)_ ;_ @_ "/>
    <numFmt numFmtId="164" formatCode="0.0"/>
    <numFmt numFmtId="165" formatCode="_ * #,##0_)\ &quot;$&quot;_ ;_ * \(#,##0\)\ &quot;$&quot;_ ;_ * &quot;-&quot;??_)\ &quot;$&quot;_ ;_ @_ "/>
    <numFmt numFmtId="166" formatCode="0.000%"/>
    <numFmt numFmtId="167" formatCode="_ * #,##0.000_)\ &quot;$&quot;_ ;_ * \(#,##0.000\)\ &quot;$&quot;_ ;_ * &quot;-&quot;??_)\ &quot;$&quot;_ ;_ @_ "/>
    <numFmt numFmtId="168" formatCode="_ * #,##0_)\ [$$-C0C]_ ;_ * \(#,##0\)\ [$$-C0C]_ ;_ * &quot;-&quot;_)\ [$$-C0C]_ ;_ @_ "/>
  </numFmts>
  <fonts count="30" x14ac:knownFonts="1">
    <font>
      <sz val="11"/>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sz val="20"/>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b/>
      <sz val="11"/>
      <name val="Calibri"/>
      <family val="2"/>
      <scheme val="minor"/>
    </font>
    <font>
      <u/>
      <sz val="11"/>
      <color theme="10"/>
      <name val="Calibri"/>
      <family val="2"/>
      <scheme val="minor"/>
    </font>
    <font>
      <b/>
      <sz val="12"/>
      <name val="Calibri"/>
      <family val="2"/>
      <scheme val="minor"/>
    </font>
    <font>
      <b/>
      <sz val="18"/>
      <color theme="1"/>
      <name val="Calibri"/>
      <family val="2"/>
      <scheme val="minor"/>
    </font>
    <font>
      <b/>
      <sz val="20"/>
      <color theme="1"/>
      <name val="Calibri"/>
      <family val="2"/>
      <scheme val="minor"/>
    </font>
    <font>
      <sz val="8"/>
      <name val="Calibri"/>
      <family val="2"/>
      <scheme val="minor"/>
    </font>
    <font>
      <b/>
      <sz val="16"/>
      <color theme="1"/>
      <name val="Calibri"/>
      <family val="2"/>
      <scheme val="minor"/>
    </font>
    <font>
      <sz val="16"/>
      <color theme="1"/>
      <name val="Calibri"/>
      <family val="2"/>
      <scheme val="minor"/>
    </font>
    <font>
      <b/>
      <sz val="20"/>
      <color theme="0"/>
      <name val="Calibri"/>
      <family val="2"/>
      <scheme val="minor"/>
    </font>
    <font>
      <b/>
      <sz val="12"/>
      <color theme="0"/>
      <name val="Calibri"/>
      <family val="2"/>
      <scheme val="minor"/>
    </font>
    <font>
      <u/>
      <sz val="24"/>
      <color theme="4"/>
      <name val="Calibri"/>
      <family val="2"/>
      <scheme val="minor"/>
    </font>
    <font>
      <b/>
      <sz val="26"/>
      <color theme="1"/>
      <name val="Calibri"/>
      <family val="2"/>
      <scheme val="minor"/>
    </font>
    <font>
      <b/>
      <sz val="14"/>
      <name val="Calibri"/>
      <family val="2"/>
      <scheme val="minor"/>
    </font>
    <font>
      <u/>
      <sz val="11"/>
      <color theme="11"/>
      <name val="Calibri"/>
      <family val="2"/>
      <scheme val="minor"/>
    </font>
    <font>
      <u/>
      <sz val="14"/>
      <color theme="10"/>
      <name val="Calibri"/>
      <family val="2"/>
      <scheme val="minor"/>
    </font>
    <font>
      <sz val="16"/>
      <color rgb="FF000000"/>
      <name val="Calibri"/>
      <family val="2"/>
      <scheme val="minor"/>
    </font>
    <font>
      <vertAlign val="superscript"/>
      <sz val="16"/>
      <color theme="1"/>
      <name val="Calibri"/>
      <family val="2"/>
      <scheme val="minor"/>
    </font>
  </fonts>
  <fills count="15">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0"/>
        <bgColor indexed="64"/>
      </patternFill>
    </fill>
    <fill>
      <patternFill patternType="solid">
        <fgColor rgb="FF6799C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tint="-0.499984740745262"/>
        <bgColor indexed="65"/>
      </patternFill>
    </fill>
    <fill>
      <patternFill patternType="solid">
        <fgColor theme="3" tint="0.39997558519241921"/>
        <bgColor indexed="64"/>
      </patternFill>
    </fill>
    <fill>
      <patternFill patternType="solid">
        <fgColor rgb="FFFFFF00"/>
        <bgColor rgb="FF000000"/>
      </patternFill>
    </fill>
  </fills>
  <borders count="24">
    <border>
      <left/>
      <right/>
      <top/>
      <bottom/>
      <diagonal/>
    </border>
    <border>
      <left/>
      <right/>
      <top/>
      <bottom style="thin">
        <color auto="1"/>
      </bottom>
      <diagonal/>
    </border>
    <border>
      <left/>
      <right/>
      <top/>
      <bottom style="medium">
        <color auto="1"/>
      </bottom>
      <diagonal/>
    </border>
    <border>
      <left/>
      <right/>
      <top/>
      <bottom style="double">
        <color auto="1"/>
      </bottom>
      <diagonal/>
    </border>
    <border>
      <left/>
      <right/>
      <top style="thin">
        <color auto="1"/>
      </top>
      <bottom style="double">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s>
  <cellStyleXfs count="17">
    <xf numFmtId="0" fontId="0" fillId="12"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14" fillId="0" borderId="0" applyNumberFormat="0" applyFill="0" applyBorder="0" applyAlignment="0" applyProtection="0"/>
    <xf numFmtId="0" fontId="6" fillId="9" borderId="0" applyNumberFormat="0" applyFont="0" applyBorder="0" applyAlignment="0" applyProtection="0"/>
    <xf numFmtId="0" fontId="26" fillId="12" borderId="0" applyNumberFormat="0" applyFill="0" applyBorder="0" applyAlignment="0" applyProtection="0"/>
    <xf numFmtId="0" fontId="26" fillId="12" borderId="0" applyNumberFormat="0" applyFill="0" applyBorder="0" applyAlignment="0" applyProtection="0"/>
    <xf numFmtId="0" fontId="26" fillId="12" borderId="0" applyNumberFormat="0" applyFill="0" applyBorder="0" applyAlignment="0" applyProtection="0"/>
    <xf numFmtId="0" fontId="26" fillId="12" borderId="0" applyNumberFormat="0" applyFill="0" applyBorder="0" applyAlignment="0" applyProtection="0"/>
    <xf numFmtId="0" fontId="26" fillId="12" borderId="0" applyNumberFormat="0" applyFill="0" applyBorder="0" applyAlignment="0" applyProtection="0"/>
    <xf numFmtId="0" fontId="26" fillId="12" borderId="0" applyNumberFormat="0" applyFill="0" applyBorder="0" applyAlignment="0" applyProtection="0"/>
    <xf numFmtId="0" fontId="26" fillId="12" borderId="0" applyNumberFormat="0" applyFill="0" applyBorder="0" applyAlignment="0" applyProtection="0"/>
    <xf numFmtId="0" fontId="26" fillId="12" borderId="0" applyNumberFormat="0" applyFill="0" applyBorder="0" applyAlignment="0" applyProtection="0"/>
    <xf numFmtId="0" fontId="26" fillId="12" borderId="0" applyNumberFormat="0" applyFill="0" applyBorder="0" applyAlignment="0" applyProtection="0"/>
    <xf numFmtId="0" fontId="26" fillId="12" borderId="0" applyNumberFormat="0" applyFill="0" applyBorder="0" applyAlignment="0" applyProtection="0"/>
    <xf numFmtId="0" fontId="26" fillId="12" borderId="0" applyNumberFormat="0" applyFill="0" applyBorder="0" applyAlignment="0" applyProtection="0"/>
  </cellStyleXfs>
  <cellXfs count="324">
    <xf numFmtId="0" fontId="0" fillId="12" borderId="0" xfId="0"/>
    <xf numFmtId="0" fontId="0" fillId="12" borderId="1" xfId="0" applyBorder="1"/>
    <xf numFmtId="0" fontId="7" fillId="12" borderId="0" xfId="0" applyFont="1"/>
    <xf numFmtId="0" fontId="0" fillId="12" borderId="0" xfId="0" applyAlignment="1">
      <alignment horizontal="center"/>
    </xf>
    <xf numFmtId="0" fontId="10" fillId="12" borderId="0" xfId="0" applyFont="1"/>
    <xf numFmtId="0" fontId="8" fillId="12" borderId="0" xfId="0" applyFont="1"/>
    <xf numFmtId="165" fontId="8" fillId="0" borderId="0" xfId="2" applyNumberFormat="1" applyFont="1"/>
    <xf numFmtId="165" fontId="8" fillId="0" borderId="1" xfId="2" applyNumberFormat="1" applyFont="1" applyBorder="1"/>
    <xf numFmtId="0" fontId="8" fillId="12" borderId="1" xfId="0" applyFont="1" applyBorder="1"/>
    <xf numFmtId="9" fontId="8" fillId="0" borderId="0" xfId="3" applyFont="1"/>
    <xf numFmtId="0" fontId="8" fillId="12" borderId="0" xfId="0" applyFont="1" applyAlignment="1">
      <alignment wrapText="1"/>
    </xf>
    <xf numFmtId="44" fontId="8" fillId="0" borderId="0" xfId="2" applyFont="1"/>
    <xf numFmtId="0" fontId="10" fillId="3" borderId="0" xfId="0" applyFont="1" applyFill="1"/>
    <xf numFmtId="0" fontId="8" fillId="3" borderId="0" xfId="0" applyFont="1" applyFill="1"/>
    <xf numFmtId="0" fontId="0" fillId="3" borderId="0" xfId="0" applyFill="1"/>
    <xf numFmtId="0" fontId="8" fillId="3" borderId="0" xfId="0" applyFont="1" applyFill="1" applyAlignment="1">
      <alignment wrapText="1"/>
    </xf>
    <xf numFmtId="165" fontId="8" fillId="3" borderId="0" xfId="2" applyNumberFormat="1" applyFont="1" applyFill="1"/>
    <xf numFmtId="43" fontId="8" fillId="3" borderId="0" xfId="1" applyFont="1" applyFill="1"/>
    <xf numFmtId="9" fontId="8" fillId="3" borderId="0" xfId="3" applyFont="1" applyFill="1"/>
    <xf numFmtId="0" fontId="11" fillId="12" borderId="0" xfId="0" applyFont="1"/>
    <xf numFmtId="0" fontId="11" fillId="12" borderId="1" xfId="0" applyFont="1" applyBorder="1"/>
    <xf numFmtId="44" fontId="7" fillId="0" borderId="0" xfId="2" applyFont="1" applyAlignment="1">
      <alignment horizontal="center"/>
    </xf>
    <xf numFmtId="165" fontId="7" fillId="3" borderId="0" xfId="2" applyNumberFormat="1" applyFont="1" applyFill="1" applyAlignment="1">
      <alignment horizontal="center"/>
    </xf>
    <xf numFmtId="0" fontId="7" fillId="12" borderId="0" xfId="0" applyFont="1" applyAlignment="1">
      <alignment horizontal="center"/>
    </xf>
    <xf numFmtId="2" fontId="7" fillId="12" borderId="3" xfId="0" applyNumberFormat="1" applyFont="1" applyBorder="1" applyAlignment="1">
      <alignment horizontal="center"/>
    </xf>
    <xf numFmtId="10" fontId="7" fillId="12" borderId="3" xfId="0" applyNumberFormat="1" applyFont="1" applyBorder="1" applyAlignment="1">
      <alignment horizontal="center"/>
    </xf>
    <xf numFmtId="0" fontId="7" fillId="3" borderId="0" xfId="0" applyFont="1" applyFill="1" applyAlignment="1">
      <alignment horizontal="center"/>
    </xf>
    <xf numFmtId="1" fontId="7" fillId="12" borderId="3" xfId="0" applyNumberFormat="1" applyFont="1" applyBorder="1" applyAlignment="1">
      <alignment horizontal="center"/>
    </xf>
    <xf numFmtId="3" fontId="7" fillId="12" borderId="0" xfId="0" applyNumberFormat="1" applyFont="1" applyAlignment="1">
      <alignment horizontal="center"/>
    </xf>
    <xf numFmtId="9" fontId="7" fillId="12" borderId="3" xfId="0" applyNumberFormat="1" applyFont="1" applyBorder="1" applyAlignment="1">
      <alignment horizontal="center"/>
    </xf>
    <xf numFmtId="164" fontId="7" fillId="12" borderId="3" xfId="0" applyNumberFormat="1" applyFont="1" applyBorder="1" applyAlignment="1">
      <alignment horizontal="center"/>
    </xf>
    <xf numFmtId="0" fontId="7" fillId="12" borderId="3" xfId="0" applyFont="1" applyBorder="1"/>
    <xf numFmtId="2" fontId="0" fillId="12" borderId="0" xfId="0" applyNumberFormat="1"/>
    <xf numFmtId="0" fontId="7" fillId="12" borderId="3" xfId="0" applyFont="1" applyBorder="1" applyAlignment="1">
      <alignment horizontal="center"/>
    </xf>
    <xf numFmtId="0" fontId="7" fillId="12" borderId="0" xfId="0" applyFont="1" applyAlignment="1">
      <alignment horizontal="left"/>
    </xf>
    <xf numFmtId="0" fontId="7" fillId="12" borderId="1" xfId="0" applyFont="1" applyBorder="1" applyAlignment="1">
      <alignment horizontal="center"/>
    </xf>
    <xf numFmtId="0" fontId="7" fillId="12" borderId="4" xfId="0" applyFont="1" applyBorder="1" applyAlignment="1">
      <alignment horizontal="center"/>
    </xf>
    <xf numFmtId="0" fontId="12" fillId="12" borderId="0" xfId="0" applyFont="1" applyAlignment="1">
      <alignment horizontal="center"/>
    </xf>
    <xf numFmtId="9" fontId="12" fillId="0" borderId="0" xfId="3" applyFont="1" applyAlignment="1">
      <alignment horizontal="center"/>
    </xf>
    <xf numFmtId="0" fontId="12" fillId="12" borderId="1" xfId="0" applyFont="1" applyBorder="1" applyAlignment="1">
      <alignment horizontal="center"/>
    </xf>
    <xf numFmtId="9" fontId="12" fillId="0" borderId="1" xfId="3" applyFont="1" applyBorder="1" applyAlignment="1">
      <alignment horizontal="center"/>
    </xf>
    <xf numFmtId="0" fontId="12" fillId="12" borderId="0" xfId="0" applyFont="1" applyAlignment="1">
      <alignment horizontal="center" vertical="center"/>
    </xf>
    <xf numFmtId="0" fontId="12" fillId="12" borderId="0" xfId="0" applyFont="1" applyAlignment="1">
      <alignment horizontal="center" vertical="center" wrapText="1"/>
    </xf>
    <xf numFmtId="0" fontId="12" fillId="12" borderId="0" xfId="0" applyFont="1"/>
    <xf numFmtId="0" fontId="12" fillId="12" borderId="0" xfId="0" applyFont="1" applyAlignment="1">
      <alignment wrapText="1"/>
    </xf>
    <xf numFmtId="2" fontId="7" fillId="4" borderId="0" xfId="0" applyNumberFormat="1" applyFont="1" applyFill="1" applyAlignment="1">
      <alignment horizontal="center"/>
    </xf>
    <xf numFmtId="2" fontId="7" fillId="4" borderId="3" xfId="0" applyNumberFormat="1" applyFont="1" applyFill="1" applyBorder="1" applyAlignment="1">
      <alignment horizontal="center"/>
    </xf>
    <xf numFmtId="4" fontId="7" fillId="5" borderId="2" xfId="0" applyNumberFormat="1" applyFont="1" applyFill="1" applyBorder="1" applyAlignment="1">
      <alignment horizontal="center"/>
    </xf>
    <xf numFmtId="2" fontId="7" fillId="5" borderId="3" xfId="0" applyNumberFormat="1" applyFont="1" applyFill="1" applyBorder="1" applyAlignment="1">
      <alignment horizontal="center"/>
    </xf>
    <xf numFmtId="2" fontId="13" fillId="6" borderId="3" xfId="0" applyNumberFormat="1" applyFont="1" applyFill="1" applyBorder="1" applyAlignment="1">
      <alignment horizontal="center"/>
    </xf>
    <xf numFmtId="2" fontId="7" fillId="6" borderId="0" xfId="0" applyNumberFormat="1" applyFont="1" applyFill="1" applyAlignment="1">
      <alignment horizontal="center"/>
    </xf>
    <xf numFmtId="0" fontId="7" fillId="3" borderId="0" xfId="0" applyFont="1" applyFill="1"/>
    <xf numFmtId="164" fontId="7" fillId="6" borderId="3" xfId="0" applyNumberFormat="1" applyFont="1" applyFill="1" applyBorder="1"/>
    <xf numFmtId="0" fontId="14" fillId="0" borderId="0" xfId="4"/>
    <xf numFmtId="10" fontId="0" fillId="3" borderId="0" xfId="0" applyNumberFormat="1" applyFill="1" applyAlignment="1">
      <alignment horizontal="center"/>
    </xf>
    <xf numFmtId="0" fontId="0" fillId="12" borderId="0" xfId="0" applyAlignment="1">
      <alignment horizontal="left"/>
    </xf>
    <xf numFmtId="164" fontId="7" fillId="12" borderId="0" xfId="0" applyNumberFormat="1" applyFont="1" applyAlignment="1">
      <alignment horizontal="center"/>
    </xf>
    <xf numFmtId="0" fontId="11" fillId="12" borderId="0" xfId="0" applyFont="1" applyAlignment="1">
      <alignment horizontal="center"/>
    </xf>
    <xf numFmtId="1" fontId="7" fillId="3" borderId="0" xfId="0" applyNumberFormat="1" applyFont="1" applyFill="1" applyAlignment="1">
      <alignment horizontal="center"/>
    </xf>
    <xf numFmtId="0" fontId="16" fillId="7" borderId="8" xfId="0" applyFont="1" applyFill="1" applyBorder="1" applyAlignment="1">
      <alignment horizontal="center" vertical="center"/>
    </xf>
    <xf numFmtId="165" fontId="6" fillId="3" borderId="0" xfId="2" applyNumberFormat="1" applyFont="1" applyFill="1" applyBorder="1" applyAlignment="1">
      <alignment horizontal="center"/>
    </xf>
    <xf numFmtId="0" fontId="0" fillId="3" borderId="0" xfId="0" applyFill="1" applyAlignment="1">
      <alignment horizontal="center"/>
    </xf>
    <xf numFmtId="44" fontId="11" fillId="4" borderId="9" xfId="2" applyFont="1" applyFill="1" applyBorder="1" applyAlignment="1">
      <alignment horizontal="center"/>
    </xf>
    <xf numFmtId="165" fontId="11" fillId="6" borderId="9" xfId="2" applyNumberFormat="1" applyFont="1" applyFill="1" applyBorder="1"/>
    <xf numFmtId="0" fontId="0" fillId="7" borderId="8" xfId="0" applyFill="1" applyBorder="1"/>
    <xf numFmtId="0" fontId="0" fillId="7" borderId="0" xfId="0" applyFill="1"/>
    <xf numFmtId="0" fontId="11" fillId="7" borderId="9" xfId="0" applyFont="1" applyFill="1" applyBorder="1"/>
    <xf numFmtId="0" fontId="16" fillId="7" borderId="0" xfId="0" applyFont="1" applyFill="1"/>
    <xf numFmtId="0" fontId="12" fillId="7" borderId="0" xfId="0" applyFont="1" applyFill="1"/>
    <xf numFmtId="0" fontId="11" fillId="7" borderId="0" xfId="0" applyFont="1" applyFill="1"/>
    <xf numFmtId="0" fontId="0" fillId="7" borderId="9" xfId="0" applyFill="1" applyBorder="1"/>
    <xf numFmtId="0" fontId="10" fillId="7" borderId="0" xfId="0" applyFont="1" applyFill="1" applyAlignment="1">
      <alignment horizontal="left" vertical="center"/>
    </xf>
    <xf numFmtId="0" fontId="15" fillId="7" borderId="9" xfId="0" applyFont="1" applyFill="1" applyBorder="1" applyAlignment="1">
      <alignment horizontal="center" wrapText="1"/>
    </xf>
    <xf numFmtId="165" fontId="6" fillId="7" borderId="0" xfId="2" applyNumberFormat="1" applyFont="1" applyFill="1" applyBorder="1" applyAlignment="1">
      <alignment horizontal="center"/>
    </xf>
    <xf numFmtId="0" fontId="11" fillId="7" borderId="9" xfId="0" applyFont="1" applyFill="1" applyBorder="1" applyAlignment="1">
      <alignment horizontal="center"/>
    </xf>
    <xf numFmtId="166" fontId="0" fillId="7" borderId="0" xfId="0" applyNumberFormat="1" applyFill="1" applyAlignment="1">
      <alignment horizontal="center"/>
    </xf>
    <xf numFmtId="44" fontId="6" fillId="7" borderId="1" xfId="2" applyFont="1" applyFill="1" applyBorder="1" applyAlignment="1">
      <alignment horizontal="center"/>
    </xf>
    <xf numFmtId="9" fontId="0" fillId="7" borderId="0" xfId="0" applyNumberFormat="1" applyFill="1" applyAlignment="1">
      <alignment horizontal="center"/>
    </xf>
    <xf numFmtId="167" fontId="0" fillId="7" borderId="0" xfId="0" applyNumberFormat="1" applyFill="1" applyAlignment="1">
      <alignment horizontal="center"/>
    </xf>
    <xf numFmtId="44" fontId="15" fillId="7" borderId="9" xfId="2" applyFont="1" applyFill="1" applyBorder="1" applyAlignment="1">
      <alignment horizontal="center"/>
    </xf>
    <xf numFmtId="0" fontId="14" fillId="7" borderId="8" xfId="4" applyFill="1" applyBorder="1"/>
    <xf numFmtId="0" fontId="7" fillId="7" borderId="0" xfId="0" applyFont="1" applyFill="1" applyAlignment="1">
      <alignment horizontal="center"/>
    </xf>
    <xf numFmtId="0" fontId="7" fillId="7" borderId="0" xfId="0" applyFont="1" applyFill="1"/>
    <xf numFmtId="0" fontId="0" fillId="7" borderId="0" xfId="0" applyFill="1" applyAlignment="1">
      <alignment horizontal="center"/>
    </xf>
    <xf numFmtId="3" fontId="0" fillId="7" borderId="0" xfId="0" applyNumberFormat="1" applyFill="1" applyAlignment="1">
      <alignment horizontal="center"/>
    </xf>
    <xf numFmtId="44" fontId="11" fillId="7" borderId="9" xfId="2" applyFont="1" applyFill="1" applyBorder="1" applyAlignment="1">
      <alignment horizontal="center"/>
    </xf>
    <xf numFmtId="0" fontId="0" fillId="7" borderId="0" xfId="0" applyFill="1" applyAlignment="1">
      <alignment horizontal="left"/>
    </xf>
    <xf numFmtId="2" fontId="11" fillId="7" borderId="9" xfId="0" applyNumberFormat="1" applyFont="1" applyFill="1" applyBorder="1" applyAlignment="1">
      <alignment horizontal="center"/>
    </xf>
    <xf numFmtId="0" fontId="10" fillId="7" borderId="0" xfId="0" applyFont="1" applyFill="1"/>
    <xf numFmtId="0" fontId="7" fillId="7" borderId="0" xfId="0" applyFont="1" applyFill="1" applyAlignment="1">
      <alignment horizontal="center" wrapText="1"/>
    </xf>
    <xf numFmtId="9" fontId="7" fillId="7" borderId="0" xfId="0" applyNumberFormat="1" applyFont="1" applyFill="1" applyAlignment="1">
      <alignment horizontal="center"/>
    </xf>
    <xf numFmtId="44" fontId="7" fillId="7" borderId="0" xfId="2" applyFont="1" applyFill="1" applyBorder="1" applyAlignment="1">
      <alignment horizontal="center"/>
    </xf>
    <xf numFmtId="0" fontId="0" fillId="7" borderId="8" xfId="0" applyFill="1" applyBorder="1" applyAlignment="1">
      <alignment horizontal="left"/>
    </xf>
    <xf numFmtId="0" fontId="0" fillId="7" borderId="0" xfId="0" applyFill="1" applyAlignment="1">
      <alignment vertical="top"/>
    </xf>
    <xf numFmtId="0" fontId="11" fillId="7" borderId="9" xfId="0" applyFont="1" applyFill="1" applyBorder="1" applyAlignment="1">
      <alignment horizontal="center" wrapText="1"/>
    </xf>
    <xf numFmtId="165" fontId="7" fillId="7" borderId="0" xfId="2" applyNumberFormat="1" applyFont="1" applyFill="1" applyBorder="1" applyAlignment="1">
      <alignment horizontal="center"/>
    </xf>
    <xf numFmtId="0" fontId="0" fillId="7" borderId="0" xfId="0" applyFill="1" applyAlignment="1">
      <alignment wrapText="1"/>
    </xf>
    <xf numFmtId="165" fontId="11" fillId="7" borderId="9" xfId="0" applyNumberFormat="1" applyFont="1" applyFill="1" applyBorder="1"/>
    <xf numFmtId="0" fontId="7" fillId="7" borderId="0" xfId="0" applyFont="1" applyFill="1" applyAlignment="1">
      <alignment horizontal="center" vertical="center" wrapText="1"/>
    </xf>
    <xf numFmtId="10" fontId="7" fillId="7" borderId="0" xfId="0" applyNumberFormat="1" applyFont="1" applyFill="1" applyAlignment="1">
      <alignment horizontal="center"/>
    </xf>
    <xf numFmtId="0" fontId="0" fillId="7" borderId="0" xfId="0" applyFill="1" applyAlignment="1">
      <alignment vertical="center" wrapText="1"/>
    </xf>
    <xf numFmtId="164" fontId="7" fillId="7" borderId="0" xfId="0" applyNumberFormat="1" applyFont="1" applyFill="1"/>
    <xf numFmtId="165" fontId="0" fillId="7" borderId="0" xfId="2" applyNumberFormat="1" applyFont="1" applyFill="1" applyBorder="1"/>
    <xf numFmtId="0" fontId="0" fillId="7" borderId="11" xfId="0" applyFill="1" applyBorder="1"/>
    <xf numFmtId="0" fontId="0" fillId="7" borderId="2" xfId="0" applyFill="1" applyBorder="1"/>
    <xf numFmtId="0" fontId="11" fillId="7" borderId="12" xfId="0" applyFont="1" applyFill="1" applyBorder="1"/>
    <xf numFmtId="165" fontId="0" fillId="7" borderId="0" xfId="0" applyNumberFormat="1" applyFill="1" applyAlignment="1">
      <alignment horizontal="center"/>
    </xf>
    <xf numFmtId="165" fontId="11" fillId="7" borderId="10" xfId="0" applyNumberFormat="1" applyFont="1" applyFill="1" applyBorder="1" applyAlignment="1">
      <alignment horizontal="center"/>
    </xf>
    <xf numFmtId="44" fontId="11" fillId="7" borderId="10" xfId="2" applyFont="1" applyFill="1" applyBorder="1" applyAlignment="1">
      <alignment horizontal="center"/>
    </xf>
    <xf numFmtId="0" fontId="16" fillId="7" borderId="0" xfId="0" applyFont="1" applyFill="1" applyAlignment="1">
      <alignment horizontal="center" vertical="center" wrapText="1"/>
    </xf>
    <xf numFmtId="0" fontId="17" fillId="7" borderId="8" xfId="0" applyFont="1" applyFill="1" applyBorder="1" applyAlignment="1">
      <alignment horizontal="left" vertical="center"/>
    </xf>
    <xf numFmtId="0" fontId="16" fillId="7" borderId="8" xfId="0" applyFont="1" applyFill="1" applyBorder="1"/>
    <xf numFmtId="44" fontId="7" fillId="3" borderId="0" xfId="2" applyFont="1" applyFill="1" applyBorder="1" applyAlignment="1">
      <alignment horizontal="center"/>
    </xf>
    <xf numFmtId="0" fontId="16" fillId="7" borderId="0" xfId="0" applyFont="1" applyFill="1" applyAlignment="1">
      <alignment horizontal="left"/>
    </xf>
    <xf numFmtId="44" fontId="0" fillId="0" borderId="0" xfId="2" applyFont="1"/>
    <xf numFmtId="0" fontId="8" fillId="7" borderId="0" xfId="0" applyFont="1" applyFill="1"/>
    <xf numFmtId="0" fontId="8" fillId="7" borderId="0" xfId="0" applyFont="1" applyFill="1" applyAlignment="1">
      <alignment vertical="center"/>
    </xf>
    <xf numFmtId="0" fontId="15" fillId="7" borderId="0" xfId="0" applyFont="1" applyFill="1" applyAlignment="1">
      <alignment horizontal="center" wrapText="1"/>
    </xf>
    <xf numFmtId="0" fontId="11" fillId="7" borderId="0" xfId="0" applyFont="1" applyFill="1" applyAlignment="1">
      <alignment horizontal="center"/>
    </xf>
    <xf numFmtId="0" fontId="8" fillId="7" borderId="0" xfId="0" applyFont="1" applyFill="1" applyAlignment="1">
      <alignment horizontal="left"/>
    </xf>
    <xf numFmtId="0" fontId="16" fillId="7" borderId="0" xfId="0" applyFont="1" applyFill="1" applyAlignment="1">
      <alignment horizontal="left" vertical="center"/>
    </xf>
    <xf numFmtId="0" fontId="0" fillId="10" borderId="0" xfId="0" applyFill="1"/>
    <xf numFmtId="0" fontId="0" fillId="11" borderId="0" xfId="0" applyFill="1"/>
    <xf numFmtId="0" fontId="0" fillId="10" borderId="0" xfId="0" applyFill="1" applyAlignment="1">
      <alignment horizontal="center"/>
    </xf>
    <xf numFmtId="0" fontId="11" fillId="11" borderId="0" xfId="0" applyFont="1" applyFill="1"/>
    <xf numFmtId="0" fontId="20" fillId="11" borderId="0" xfId="0" applyFont="1" applyFill="1"/>
    <xf numFmtId="0" fontId="0" fillId="11" borderId="0" xfId="0" applyFill="1" applyAlignment="1">
      <alignment horizontal="center"/>
    </xf>
    <xf numFmtId="0" fontId="0" fillId="11" borderId="0" xfId="0" applyFill="1" applyAlignment="1">
      <alignment horizontal="left"/>
    </xf>
    <xf numFmtId="0" fontId="12" fillId="11" borderId="0" xfId="0" applyFont="1" applyFill="1"/>
    <xf numFmtId="0" fontId="16" fillId="11" borderId="0" xfId="0" applyFont="1" applyFill="1" applyAlignment="1">
      <alignment horizontal="center" vertical="center" wrapText="1"/>
    </xf>
    <xf numFmtId="0" fontId="15" fillId="11" borderId="0" xfId="0" applyFont="1" applyFill="1" applyAlignment="1">
      <alignment horizontal="center" wrapText="1"/>
    </xf>
    <xf numFmtId="0" fontId="20" fillId="11" borderId="1" xfId="0" applyFont="1" applyFill="1" applyBorder="1"/>
    <xf numFmtId="0" fontId="20" fillId="11" borderId="19" xfId="0" applyFont="1" applyFill="1" applyBorder="1"/>
    <xf numFmtId="9" fontId="20" fillId="11" borderId="19" xfId="0" applyNumberFormat="1" applyFont="1" applyFill="1" applyBorder="1" applyAlignment="1">
      <alignment horizontal="center"/>
    </xf>
    <xf numFmtId="0" fontId="19" fillId="11" borderId="0" xfId="0" applyFont="1" applyFill="1" applyAlignment="1">
      <alignment horizontal="center"/>
    </xf>
    <xf numFmtId="0" fontId="19" fillId="11" borderId="0" xfId="0" applyFont="1" applyFill="1"/>
    <xf numFmtId="167" fontId="19" fillId="11" borderId="0" xfId="0" applyNumberFormat="1" applyFont="1" applyFill="1" applyAlignment="1">
      <alignment horizontal="right"/>
    </xf>
    <xf numFmtId="9" fontId="20" fillId="11" borderId="0" xfId="0" applyNumberFormat="1" applyFont="1" applyFill="1" applyAlignment="1">
      <alignment horizontal="center"/>
    </xf>
    <xf numFmtId="0" fontId="8" fillId="11" borderId="0" xfId="0" applyFont="1" applyFill="1" applyAlignment="1">
      <alignment vertical="center"/>
    </xf>
    <xf numFmtId="9" fontId="0" fillId="11" borderId="0" xfId="0" applyNumberFormat="1" applyFill="1" applyAlignment="1">
      <alignment horizontal="center"/>
    </xf>
    <xf numFmtId="167" fontId="0" fillId="11" borderId="0" xfId="0" applyNumberFormat="1" applyFill="1" applyAlignment="1">
      <alignment horizontal="center"/>
    </xf>
    <xf numFmtId="44" fontId="15" fillId="11" borderId="0" xfId="2" applyFont="1" applyFill="1" applyBorder="1" applyAlignment="1">
      <alignment horizontal="center"/>
    </xf>
    <xf numFmtId="0" fontId="14" fillId="11" borderId="0" xfId="4" applyFill="1" applyBorder="1"/>
    <xf numFmtId="0" fontId="7" fillId="11" borderId="0" xfId="0" applyFont="1" applyFill="1" applyAlignment="1">
      <alignment horizontal="center"/>
    </xf>
    <xf numFmtId="0" fontId="11" fillId="11" borderId="0" xfId="0" applyFont="1" applyFill="1" applyAlignment="1">
      <alignment horizontal="center"/>
    </xf>
    <xf numFmtId="0" fontId="20" fillId="11" borderId="0" xfId="0" applyFont="1" applyFill="1" applyAlignment="1">
      <alignment horizontal="center"/>
    </xf>
    <xf numFmtId="165" fontId="19" fillId="11" borderId="0" xfId="2" applyNumberFormat="1" applyFont="1" applyFill="1" applyBorder="1" applyAlignment="1">
      <alignment horizontal="right"/>
    </xf>
    <xf numFmtId="165" fontId="20" fillId="11" borderId="0" xfId="2" applyNumberFormat="1" applyFont="1" applyFill="1" applyBorder="1" applyAlignment="1">
      <alignment horizontal="center"/>
    </xf>
    <xf numFmtId="0" fontId="19" fillId="11" borderId="0" xfId="0" applyFont="1" applyFill="1" applyAlignment="1">
      <alignment horizontal="right" wrapText="1"/>
    </xf>
    <xf numFmtId="3" fontId="0" fillId="11" borderId="0" xfId="0" applyNumberFormat="1" applyFill="1" applyAlignment="1">
      <alignment horizontal="center"/>
    </xf>
    <xf numFmtId="2" fontId="11" fillId="11" borderId="0" xfId="0" applyNumberFormat="1" applyFont="1" applyFill="1" applyAlignment="1">
      <alignment horizontal="center"/>
    </xf>
    <xf numFmtId="0" fontId="7" fillId="11" borderId="0" xfId="0" applyFont="1" applyFill="1"/>
    <xf numFmtId="0" fontId="20" fillId="11" borderId="20" xfId="0" applyFont="1" applyFill="1" applyBorder="1" applyAlignment="1">
      <alignment horizontal="center"/>
    </xf>
    <xf numFmtId="0" fontId="20" fillId="11" borderId="21" xfId="0" applyFont="1" applyFill="1" applyBorder="1" applyAlignment="1">
      <alignment horizontal="center"/>
    </xf>
    <xf numFmtId="0" fontId="20" fillId="11" borderId="21" xfId="0" applyFont="1" applyFill="1" applyBorder="1"/>
    <xf numFmtId="165" fontId="20" fillId="11" borderId="1" xfId="2" applyNumberFormat="1" applyFont="1" applyFill="1" applyBorder="1" applyAlignment="1">
      <alignment horizontal="center"/>
    </xf>
    <xf numFmtId="0" fontId="20" fillId="11" borderId="0" xfId="0" applyFont="1" applyFill="1" applyAlignment="1">
      <alignment horizontal="center" wrapText="1"/>
    </xf>
    <xf numFmtId="0" fontId="19" fillId="11" borderId="0" xfId="0" applyFont="1" applyFill="1" applyAlignment="1">
      <alignment horizontal="right"/>
    </xf>
    <xf numFmtId="0" fontId="20" fillId="11" borderId="0" xfId="0" applyFont="1" applyFill="1" applyAlignment="1">
      <alignment horizontal="center" vertical="center" wrapText="1"/>
    </xf>
    <xf numFmtId="44" fontId="20" fillId="11" borderId="0" xfId="2" applyFont="1" applyFill="1" applyBorder="1" applyAlignment="1">
      <alignment horizontal="center"/>
    </xf>
    <xf numFmtId="44" fontId="0" fillId="11" borderId="0" xfId="0" applyNumberFormat="1" applyFill="1" applyAlignment="1">
      <alignment horizontal="center"/>
    </xf>
    <xf numFmtId="44" fontId="6" fillId="11" borderId="0" xfId="2" applyFont="1" applyFill="1" applyBorder="1" applyAlignment="1">
      <alignment horizontal="center"/>
    </xf>
    <xf numFmtId="0" fontId="7" fillId="11" borderId="0" xfId="0" applyFont="1" applyFill="1" applyAlignment="1">
      <alignment horizontal="right"/>
    </xf>
    <xf numFmtId="44" fontId="11" fillId="11" borderId="0" xfId="2" applyFont="1" applyFill="1" applyBorder="1" applyAlignment="1">
      <alignment horizontal="center"/>
    </xf>
    <xf numFmtId="0" fontId="20" fillId="11" borderId="15" xfId="0" applyFont="1" applyFill="1" applyBorder="1" applyAlignment="1">
      <alignment horizontal="center" vertical="center" wrapText="1"/>
    </xf>
    <xf numFmtId="0" fontId="20" fillId="11" borderId="1" xfId="0" applyFont="1" applyFill="1" applyBorder="1" applyAlignment="1">
      <alignment horizontal="center"/>
    </xf>
    <xf numFmtId="0" fontId="20" fillId="11" borderId="22" xfId="0" applyFont="1" applyFill="1" applyBorder="1"/>
    <xf numFmtId="0" fontId="19" fillId="11" borderId="22" xfId="0" applyFont="1" applyFill="1" applyBorder="1" applyAlignment="1">
      <alignment horizontal="right"/>
    </xf>
    <xf numFmtId="0" fontId="17" fillId="11" borderId="0" xfId="0" applyFont="1" applyFill="1" applyAlignment="1">
      <alignment horizontal="center" vertical="center"/>
    </xf>
    <xf numFmtId="0" fontId="16" fillId="11" borderId="0" xfId="0" applyFont="1" applyFill="1" applyAlignment="1">
      <alignment horizontal="left"/>
    </xf>
    <xf numFmtId="0" fontId="16" fillId="11" borderId="0" xfId="0" applyFont="1" applyFill="1" applyAlignment="1">
      <alignment vertical="center" wrapText="1"/>
    </xf>
    <xf numFmtId="0" fontId="20" fillId="11" borderId="0" xfId="0" applyFont="1" applyFill="1" applyAlignment="1">
      <alignment horizontal="right"/>
    </xf>
    <xf numFmtId="0" fontId="20" fillId="11" borderId="15" xfId="0" applyFont="1" applyFill="1" applyBorder="1" applyAlignment="1">
      <alignment horizontal="right" vertical="center"/>
    </xf>
    <xf numFmtId="0" fontId="20" fillId="11" borderId="17" xfId="0" applyFont="1" applyFill="1" applyBorder="1" applyAlignment="1">
      <alignment horizontal="right"/>
    </xf>
    <xf numFmtId="0" fontId="19" fillId="11" borderId="1" xfId="0" applyFont="1" applyFill="1" applyBorder="1" applyAlignment="1">
      <alignment horizontal="center"/>
    </xf>
    <xf numFmtId="0" fontId="20" fillId="11" borderId="0" xfId="0" applyFont="1" applyFill="1" applyAlignment="1">
      <alignment horizontal="left"/>
    </xf>
    <xf numFmtId="0" fontId="19" fillId="11" borderId="0" xfId="0" applyFont="1" applyFill="1" applyAlignment="1">
      <alignment horizontal="center" wrapText="1"/>
    </xf>
    <xf numFmtId="0" fontId="7" fillId="11" borderId="0" xfId="0" applyFont="1" applyFill="1" applyAlignment="1">
      <alignment horizontal="center" wrapText="1"/>
    </xf>
    <xf numFmtId="165" fontId="11" fillId="11" borderId="0" xfId="0" applyNumberFormat="1" applyFont="1" applyFill="1"/>
    <xf numFmtId="0" fontId="19" fillId="11" borderId="1" xfId="0" applyFont="1" applyFill="1" applyBorder="1" applyAlignment="1">
      <alignment horizontal="right" wrapText="1"/>
    </xf>
    <xf numFmtId="165" fontId="19" fillId="11" borderId="1" xfId="0" applyNumberFormat="1" applyFont="1" applyFill="1" applyBorder="1" applyAlignment="1">
      <alignment horizontal="center"/>
    </xf>
    <xf numFmtId="0" fontId="8" fillId="11" borderId="0" xfId="0" applyFont="1" applyFill="1"/>
    <xf numFmtId="0" fontId="20" fillId="11" borderId="15" xfId="0" applyFont="1" applyFill="1" applyBorder="1" applyAlignment="1">
      <alignment horizontal="center" wrapText="1"/>
    </xf>
    <xf numFmtId="0" fontId="20" fillId="11" borderId="17" xfId="0" applyFont="1" applyFill="1" applyBorder="1"/>
    <xf numFmtId="164" fontId="19" fillId="11" borderId="1" xfId="0" applyNumberFormat="1" applyFont="1" applyFill="1" applyBorder="1"/>
    <xf numFmtId="0" fontId="19" fillId="11" borderId="1" xfId="0" applyFont="1" applyFill="1" applyBorder="1"/>
    <xf numFmtId="0" fontId="16" fillId="10" borderId="0" xfId="0" applyFont="1" applyFill="1"/>
    <xf numFmtId="0" fontId="20" fillId="10" borderId="0" xfId="0" applyFont="1" applyFill="1" applyAlignment="1">
      <alignment vertical="top"/>
    </xf>
    <xf numFmtId="0" fontId="20" fillId="10" borderId="0" xfId="0" applyFont="1" applyFill="1" applyAlignment="1">
      <alignment vertical="top" wrapText="1"/>
    </xf>
    <xf numFmtId="0" fontId="20" fillId="11" borderId="0" xfId="0" applyFont="1" applyFill="1" applyAlignment="1">
      <alignment vertical="top" wrapText="1"/>
    </xf>
    <xf numFmtId="10" fontId="20" fillId="11" borderId="0" xfId="0" applyNumberFormat="1" applyFont="1" applyFill="1" applyAlignment="1">
      <alignment horizontal="center"/>
    </xf>
    <xf numFmtId="9" fontId="19" fillId="11" borderId="0" xfId="3" applyFont="1" applyFill="1" applyBorder="1" applyAlignment="1">
      <alignment horizontal="left" indent="5"/>
    </xf>
    <xf numFmtId="44" fontId="6" fillId="10" borderId="0" xfId="2" applyFont="1" applyFill="1" applyBorder="1" applyAlignment="1">
      <alignment horizontal="center"/>
    </xf>
    <xf numFmtId="165" fontId="6" fillId="10" borderId="0" xfId="2" applyNumberFormat="1" applyFont="1" applyFill="1" applyBorder="1" applyAlignment="1">
      <alignment horizontal="center"/>
    </xf>
    <xf numFmtId="0" fontId="7" fillId="10" borderId="0" xfId="0" applyFont="1" applyFill="1" applyAlignment="1">
      <alignment horizontal="center"/>
    </xf>
    <xf numFmtId="44" fontId="22" fillId="11" borderId="0" xfId="0" applyNumberFormat="1" applyFont="1" applyFill="1" applyAlignment="1">
      <alignment horizontal="center"/>
    </xf>
    <xf numFmtId="44" fontId="22" fillId="11" borderId="0" xfId="0" applyNumberFormat="1" applyFont="1" applyFill="1"/>
    <xf numFmtId="165" fontId="22" fillId="11" borderId="0" xfId="0" applyNumberFormat="1" applyFont="1" applyFill="1"/>
    <xf numFmtId="0" fontId="10" fillId="11" borderId="0" xfId="0" applyFont="1" applyFill="1"/>
    <xf numFmtId="0" fontId="0" fillId="11" borderId="0" xfId="0" applyFill="1" applyAlignment="1">
      <alignment vertical="center" wrapText="1"/>
    </xf>
    <xf numFmtId="0" fontId="20" fillId="11" borderId="17" xfId="0" applyFont="1" applyFill="1" applyBorder="1" applyAlignment="1">
      <alignment horizontal="center"/>
    </xf>
    <xf numFmtId="0" fontId="8" fillId="11" borderId="0" xfId="0" applyFont="1" applyFill="1" applyAlignment="1">
      <alignment horizontal="left" wrapText="1"/>
    </xf>
    <xf numFmtId="0" fontId="20" fillId="11" borderId="15" xfId="0" applyFont="1" applyFill="1" applyBorder="1" applyAlignment="1">
      <alignment vertical="center" wrapText="1"/>
    </xf>
    <xf numFmtId="0" fontId="0" fillId="11" borderId="22" xfId="0" applyFill="1" applyBorder="1"/>
    <xf numFmtId="0" fontId="0" fillId="11" borderId="0" xfId="0" applyFill="1" applyAlignment="1">
      <alignment vertical="top"/>
    </xf>
    <xf numFmtId="0" fontId="0" fillId="12" borderId="0" xfId="0" applyAlignment="1">
      <alignment vertical="top"/>
    </xf>
    <xf numFmtId="0" fontId="8" fillId="7" borderId="0" xfId="0" applyFont="1" applyFill="1" applyAlignment="1">
      <alignment vertical="top"/>
    </xf>
    <xf numFmtId="0" fontId="0" fillId="11" borderId="0" xfId="0" applyFill="1" applyAlignment="1">
      <alignment vertical="center"/>
    </xf>
    <xf numFmtId="0" fontId="0" fillId="7" borderId="0" xfId="0" applyFill="1" applyAlignment="1">
      <alignment vertical="center"/>
    </xf>
    <xf numFmtId="0" fontId="10" fillId="7" borderId="0" xfId="0" applyFont="1" applyFill="1" applyAlignment="1">
      <alignment vertical="center"/>
    </xf>
    <xf numFmtId="0" fontId="11" fillId="7" borderId="0" xfId="0" applyFont="1" applyFill="1" applyAlignment="1">
      <alignment vertical="center"/>
    </xf>
    <xf numFmtId="0" fontId="7" fillId="12" borderId="0" xfId="0" applyFont="1" applyAlignment="1">
      <alignment horizontal="center" vertical="center"/>
    </xf>
    <xf numFmtId="0" fontId="0" fillId="12" borderId="0" xfId="0" applyAlignment="1">
      <alignment vertical="center"/>
    </xf>
    <xf numFmtId="0" fontId="16" fillId="11" borderId="0" xfId="0" applyFont="1" applyFill="1" applyAlignment="1">
      <alignment horizontal="center" vertical="top"/>
    </xf>
    <xf numFmtId="0" fontId="4" fillId="7" borderId="0" xfId="0" applyFont="1" applyFill="1"/>
    <xf numFmtId="0" fontId="4" fillId="7" borderId="0" xfId="0" applyFont="1" applyFill="1" applyAlignment="1">
      <alignment vertical="center"/>
    </xf>
    <xf numFmtId="10" fontId="0" fillId="11" borderId="0" xfId="0" applyNumberFormat="1" applyFill="1" applyAlignment="1">
      <alignment horizontal="center"/>
    </xf>
    <xf numFmtId="0" fontId="7" fillId="11" borderId="0" xfId="0" applyFont="1" applyFill="1" applyAlignment="1">
      <alignment horizontal="left" wrapText="1"/>
    </xf>
    <xf numFmtId="0" fontId="7" fillId="11" borderId="0" xfId="0" applyFont="1" applyFill="1" applyAlignment="1">
      <alignment horizontal="right" wrapText="1"/>
    </xf>
    <xf numFmtId="0" fontId="3" fillId="11" borderId="0" xfId="0" applyFont="1" applyFill="1" applyAlignment="1">
      <alignment horizontal="center"/>
    </xf>
    <xf numFmtId="0" fontId="20" fillId="11" borderId="16" xfId="0" applyFont="1" applyFill="1" applyBorder="1" applyAlignment="1">
      <alignment horizontal="center" vertical="center" wrapText="1"/>
    </xf>
    <xf numFmtId="0" fontId="20" fillId="11" borderId="18" xfId="0" applyFont="1" applyFill="1" applyBorder="1"/>
    <xf numFmtId="0" fontId="3" fillId="7" borderId="0" xfId="0" applyFont="1" applyFill="1"/>
    <xf numFmtId="165" fontId="10" fillId="4" borderId="0" xfId="2" applyNumberFormat="1" applyFont="1" applyFill="1" applyBorder="1" applyAlignment="1">
      <alignment vertical="center"/>
    </xf>
    <xf numFmtId="44" fontId="10" fillId="11" borderId="0" xfId="0" applyNumberFormat="1" applyFont="1" applyFill="1" applyAlignment="1">
      <alignment horizontal="center"/>
    </xf>
    <xf numFmtId="44" fontId="10" fillId="11" borderId="0" xfId="0" applyNumberFormat="1" applyFont="1" applyFill="1"/>
    <xf numFmtId="1" fontId="2" fillId="3" borderId="0" xfId="0" applyNumberFormat="1" applyFont="1" applyFill="1" applyAlignment="1" applyProtection="1">
      <alignment horizontal="center"/>
      <protection locked="0"/>
    </xf>
    <xf numFmtId="10" fontId="2" fillId="11" borderId="15" xfId="0" applyNumberFormat="1" applyFont="1" applyFill="1" applyBorder="1" applyAlignment="1">
      <alignment horizontal="center"/>
    </xf>
    <xf numFmtId="10" fontId="2" fillId="11" borderId="0" xfId="0" applyNumberFormat="1" applyFont="1" applyFill="1" applyAlignment="1">
      <alignment horizontal="center"/>
    </xf>
    <xf numFmtId="0" fontId="2" fillId="11" borderId="0" xfId="0" applyFont="1" applyFill="1" applyAlignment="1">
      <alignment horizontal="center"/>
    </xf>
    <xf numFmtId="0" fontId="10" fillId="11" borderId="0" xfId="0" applyFont="1" applyFill="1" applyAlignment="1">
      <alignment horizontal="right" wrapText="1"/>
    </xf>
    <xf numFmtId="165" fontId="10" fillId="4" borderId="0" xfId="0" applyNumberFormat="1" applyFont="1" applyFill="1" applyAlignment="1">
      <alignment horizontal="center"/>
    </xf>
    <xf numFmtId="44" fontId="10" fillId="11" borderId="1" xfId="0" applyNumberFormat="1" applyFont="1" applyFill="1" applyBorder="1"/>
    <xf numFmtId="165" fontId="10" fillId="11" borderId="0" xfId="0" applyNumberFormat="1" applyFont="1" applyFill="1"/>
    <xf numFmtId="9" fontId="2" fillId="3" borderId="23" xfId="0" applyNumberFormat="1" applyFont="1" applyFill="1" applyBorder="1" applyAlignment="1" applyProtection="1">
      <alignment horizontal="center"/>
      <protection locked="0"/>
    </xf>
    <xf numFmtId="3" fontId="2" fillId="3" borderId="0" xfId="0" applyNumberFormat="1" applyFont="1" applyFill="1" applyAlignment="1" applyProtection="1">
      <alignment horizontal="center"/>
      <protection locked="0"/>
    </xf>
    <xf numFmtId="0" fontId="2" fillId="3" borderId="20" xfId="0" applyFont="1" applyFill="1" applyBorder="1" applyAlignment="1" applyProtection="1">
      <alignment horizontal="center"/>
      <protection locked="0"/>
    </xf>
    <xf numFmtId="165" fontId="2" fillId="3" borderId="20" xfId="2" applyNumberFormat="1" applyFont="1" applyFill="1" applyBorder="1" applyAlignment="1" applyProtection="1">
      <alignment horizontal="left" vertical="center"/>
      <protection locked="0"/>
    </xf>
    <xf numFmtId="165" fontId="2" fillId="3" borderId="1" xfId="2" applyNumberFormat="1" applyFont="1" applyFill="1" applyBorder="1" applyAlignment="1" applyProtection="1">
      <alignment horizontal="center"/>
      <protection locked="0"/>
    </xf>
    <xf numFmtId="0" fontId="1" fillId="4" borderId="0" xfId="0" applyFont="1" applyFill="1"/>
    <xf numFmtId="0" fontId="1" fillId="11" borderId="0" xfId="0" applyFont="1" applyFill="1"/>
    <xf numFmtId="166" fontId="20" fillId="4" borderId="19" xfId="0" applyNumberFormat="1" applyFont="1" applyFill="1" applyBorder="1" applyAlignment="1">
      <alignment horizontal="center"/>
    </xf>
    <xf numFmtId="44" fontId="2" fillId="4" borderId="19" xfId="2" applyFont="1" applyFill="1" applyBorder="1" applyAlignment="1">
      <alignment horizontal="center"/>
    </xf>
    <xf numFmtId="167" fontId="2" fillId="4" borderId="19" xfId="0" applyNumberFormat="1" applyFont="1" applyFill="1" applyBorder="1" applyAlignment="1">
      <alignment horizontal="center"/>
    </xf>
    <xf numFmtId="44" fontId="25" fillId="4" borderId="0" xfId="2" applyFont="1" applyFill="1" applyBorder="1" applyAlignment="1">
      <alignment horizontal="center"/>
    </xf>
    <xf numFmtId="3" fontId="2" fillId="4" borderId="0" xfId="0" applyNumberFormat="1" applyFont="1" applyFill="1" applyAlignment="1">
      <alignment horizontal="center"/>
    </xf>
    <xf numFmtId="0" fontId="2" fillId="4" borderId="0" xfId="0" applyFont="1" applyFill="1" applyAlignment="1">
      <alignment horizontal="center"/>
    </xf>
    <xf numFmtId="44" fontId="10" fillId="4" borderId="0" xfId="2" applyFont="1" applyFill="1" applyBorder="1" applyAlignment="1">
      <alignment horizontal="center"/>
    </xf>
    <xf numFmtId="44" fontId="10" fillId="4" borderId="1" xfId="2" applyFont="1" applyFill="1" applyBorder="1" applyAlignment="1">
      <alignment horizontal="center"/>
    </xf>
    <xf numFmtId="44" fontId="10" fillId="4" borderId="0" xfId="0" applyNumberFormat="1" applyFont="1" applyFill="1" applyAlignment="1">
      <alignment horizontal="center"/>
    </xf>
    <xf numFmtId="0" fontId="2" fillId="4" borderId="22" xfId="0" applyFont="1" applyFill="1" applyBorder="1" applyAlignment="1">
      <alignment horizontal="center"/>
    </xf>
    <xf numFmtId="44" fontId="2" fillId="4" borderId="23" xfId="0" applyNumberFormat="1" applyFont="1" applyFill="1" applyBorder="1" applyAlignment="1">
      <alignment horizontal="center"/>
    </xf>
    <xf numFmtId="44" fontId="2" fillId="4" borderId="23" xfId="2" applyFont="1" applyFill="1" applyBorder="1" applyAlignment="1">
      <alignment horizontal="center"/>
    </xf>
    <xf numFmtId="44" fontId="10" fillId="4" borderId="22" xfId="2" applyFont="1" applyFill="1" applyBorder="1" applyAlignment="1">
      <alignment horizontal="center"/>
    </xf>
    <xf numFmtId="0" fontId="20" fillId="10" borderId="0" xfId="0" applyFont="1" applyFill="1" applyAlignment="1">
      <alignment horizontal="left" vertical="top" wrapText="1"/>
    </xf>
    <xf numFmtId="0" fontId="1" fillId="11" borderId="0" xfId="0" applyFont="1" applyFill="1" applyAlignment="1">
      <alignment vertical="top" wrapText="1"/>
    </xf>
    <xf numFmtId="0" fontId="1" fillId="11" borderId="0" xfId="0" applyFont="1" applyFill="1" applyAlignment="1">
      <alignment horizontal="left"/>
    </xf>
    <xf numFmtId="0" fontId="27" fillId="11" borderId="0" xfId="4" applyFont="1" applyFill="1" applyBorder="1"/>
    <xf numFmtId="0" fontId="21" fillId="11" borderId="0" xfId="0" applyFont="1" applyFill="1" applyAlignment="1">
      <alignment vertical="center"/>
    </xf>
    <xf numFmtId="168" fontId="2" fillId="4" borderId="15" xfId="2" applyNumberFormat="1" applyFont="1" applyFill="1" applyBorder="1" applyAlignment="1">
      <alignment horizontal="left"/>
    </xf>
    <xf numFmtId="165" fontId="2" fillId="4" borderId="15" xfId="2" applyNumberFormat="1" applyFont="1" applyFill="1" applyBorder="1" applyAlignment="1">
      <alignment horizontal="right"/>
    </xf>
    <xf numFmtId="9" fontId="2" fillId="4" borderId="15" xfId="3" applyFont="1" applyFill="1" applyBorder="1" applyAlignment="1">
      <alignment horizontal="right"/>
    </xf>
    <xf numFmtId="44" fontId="2" fillId="4" borderId="15" xfId="0" applyNumberFormat="1" applyFont="1" applyFill="1" applyBorder="1" applyAlignment="1">
      <alignment horizontal="right"/>
    </xf>
    <xf numFmtId="44" fontId="2" fillId="4" borderId="15" xfId="2" applyFont="1" applyFill="1" applyBorder="1" applyAlignment="1">
      <alignment horizontal="right"/>
    </xf>
    <xf numFmtId="44" fontId="2" fillId="4" borderId="15" xfId="0" applyNumberFormat="1" applyFont="1" applyFill="1" applyBorder="1" applyAlignment="1">
      <alignment horizontal="center"/>
    </xf>
    <xf numFmtId="165" fontId="2" fillId="4" borderId="15" xfId="2" applyNumberFormat="1" applyFont="1" applyFill="1" applyBorder="1" applyAlignment="1">
      <alignment horizontal="center"/>
    </xf>
    <xf numFmtId="44" fontId="2" fillId="4" borderId="15" xfId="2" applyFont="1" applyFill="1" applyBorder="1" applyAlignment="1">
      <alignment horizontal="center"/>
    </xf>
    <xf numFmtId="44" fontId="2" fillId="4" borderId="0" xfId="2" applyFont="1" applyFill="1" applyBorder="1" applyAlignment="1">
      <alignment horizontal="center"/>
    </xf>
    <xf numFmtId="0" fontId="2" fillId="4" borderId="15" xfId="0" applyFont="1" applyFill="1" applyBorder="1" applyAlignment="1">
      <alignment horizontal="center"/>
    </xf>
    <xf numFmtId="3" fontId="2" fillId="4" borderId="16" xfId="0" applyNumberFormat="1" applyFont="1" applyFill="1" applyBorder="1" applyAlignment="1">
      <alignment horizontal="center"/>
    </xf>
    <xf numFmtId="10" fontId="2" fillId="4" borderId="15" xfId="0" applyNumberFormat="1" applyFont="1" applyFill="1" applyBorder="1" applyAlignment="1">
      <alignment horizontal="center"/>
    </xf>
    <xf numFmtId="44" fontId="10" fillId="4" borderId="0" xfId="0" applyNumberFormat="1" applyFont="1" applyFill="1"/>
    <xf numFmtId="1" fontId="2" fillId="4" borderId="0" xfId="0" applyNumberFormat="1" applyFont="1" applyFill="1" applyAlignment="1">
      <alignment horizontal="center"/>
    </xf>
    <xf numFmtId="44" fontId="2" fillId="3" borderId="15" xfId="2" applyFont="1" applyFill="1" applyBorder="1" applyAlignment="1" applyProtection="1">
      <alignment horizontal="right" vertical="center"/>
      <protection locked="0"/>
    </xf>
    <xf numFmtId="44" fontId="2" fillId="3" borderId="15" xfId="2" applyFont="1" applyFill="1" applyBorder="1" applyAlignment="1" applyProtection="1">
      <alignment horizontal="center"/>
      <protection locked="0"/>
    </xf>
    <xf numFmtId="0" fontId="9" fillId="2" borderId="0" xfId="0" applyFont="1" applyFill="1" applyAlignment="1">
      <alignment horizontal="center"/>
    </xf>
    <xf numFmtId="0" fontId="16" fillId="8" borderId="13" xfId="0" applyFont="1" applyFill="1" applyBorder="1" applyAlignment="1">
      <alignment horizontal="center" vertical="center" wrapText="1"/>
    </xf>
    <xf numFmtId="0" fontId="16" fillId="8" borderId="14" xfId="0" applyFont="1" applyFill="1" applyBorder="1" applyAlignment="1">
      <alignment horizontal="center" vertical="center" wrapText="1"/>
    </xf>
    <xf numFmtId="0" fontId="16" fillId="8" borderId="15" xfId="0" applyFont="1" applyFill="1" applyBorder="1" applyAlignment="1">
      <alignment horizontal="center" vertical="center" wrapText="1"/>
    </xf>
    <xf numFmtId="0" fontId="16" fillId="8" borderId="16" xfId="0" applyFont="1" applyFill="1" applyBorder="1" applyAlignment="1">
      <alignment horizontal="center" vertical="center" wrapText="1"/>
    </xf>
    <xf numFmtId="0" fontId="16" fillId="8" borderId="17" xfId="0" applyFont="1" applyFill="1" applyBorder="1" applyAlignment="1">
      <alignment horizontal="center" vertical="center" wrapText="1"/>
    </xf>
    <xf numFmtId="0" fontId="16" fillId="8" borderId="18" xfId="0" applyFont="1" applyFill="1" applyBorder="1" applyAlignment="1">
      <alignment horizontal="center" vertical="center" wrapText="1"/>
    </xf>
    <xf numFmtId="0" fontId="17" fillId="7" borderId="5" xfId="0" applyFont="1" applyFill="1" applyBorder="1" applyAlignment="1">
      <alignment horizontal="center"/>
    </xf>
    <xf numFmtId="0" fontId="17" fillId="7" borderId="6" xfId="0" applyFont="1" applyFill="1" applyBorder="1" applyAlignment="1">
      <alignment horizontal="center"/>
    </xf>
    <xf numFmtId="0" fontId="17" fillId="7" borderId="7" xfId="0" applyFont="1" applyFill="1" applyBorder="1" applyAlignment="1">
      <alignment horizontal="center"/>
    </xf>
    <xf numFmtId="0" fontId="16" fillId="7" borderId="8" xfId="0" applyFont="1" applyFill="1" applyBorder="1" applyAlignment="1">
      <alignment horizontal="center"/>
    </xf>
    <xf numFmtId="0" fontId="16" fillId="7" borderId="0" xfId="0" applyFont="1" applyFill="1" applyAlignment="1">
      <alignment horizontal="center"/>
    </xf>
    <xf numFmtId="0" fontId="16" fillId="7" borderId="8" xfId="0" applyFont="1" applyFill="1" applyBorder="1" applyAlignment="1">
      <alignment horizontal="left"/>
    </xf>
    <xf numFmtId="0" fontId="16" fillId="7" borderId="0" xfId="0" applyFont="1" applyFill="1" applyAlignment="1">
      <alignment horizontal="left"/>
    </xf>
    <xf numFmtId="0" fontId="12" fillId="3" borderId="0" xfId="0" applyFont="1" applyFill="1" applyAlignment="1">
      <alignment horizontal="center"/>
    </xf>
    <xf numFmtId="0" fontId="28" fillId="14" borderId="0" xfId="0" applyFont="1" applyFill="1" applyAlignment="1">
      <alignment horizontal="center" vertical="center" wrapText="1"/>
    </xf>
    <xf numFmtId="0" fontId="28" fillId="14" borderId="0" xfId="0" applyFont="1" applyFill="1" applyAlignment="1">
      <alignment horizontal="center" vertical="center"/>
    </xf>
    <xf numFmtId="0" fontId="20" fillId="4" borderId="0" xfId="0" applyFont="1" applyFill="1" applyAlignment="1">
      <alignment horizontal="center" vertical="center" wrapText="1"/>
    </xf>
    <xf numFmtId="0" fontId="17" fillId="8" borderId="0" xfId="0" applyFont="1" applyFill="1" applyAlignment="1">
      <alignment horizontal="center" vertical="center" wrapText="1"/>
    </xf>
    <xf numFmtId="0" fontId="1" fillId="7" borderId="0" xfId="0" applyFont="1" applyFill="1" applyAlignment="1">
      <alignment horizontal="left" vertical="top" wrapText="1"/>
    </xf>
    <xf numFmtId="0" fontId="21" fillId="13" borderId="0" xfId="0" applyFont="1" applyFill="1" applyAlignment="1">
      <alignment horizontal="center" vertical="center"/>
    </xf>
    <xf numFmtId="0" fontId="20" fillId="4" borderId="0" xfId="0" applyFont="1" applyFill="1" applyAlignment="1">
      <alignment horizontal="center" vertical="center"/>
    </xf>
    <xf numFmtId="0" fontId="20" fillId="3" borderId="0" xfId="0" applyFont="1" applyFill="1" applyAlignment="1">
      <alignment horizontal="center" vertical="center" wrapText="1"/>
    </xf>
    <xf numFmtId="0" fontId="16" fillId="11" borderId="0" xfId="0" applyFont="1" applyFill="1" applyAlignment="1">
      <alignment horizontal="center" vertical="top" wrapText="1"/>
    </xf>
    <xf numFmtId="0" fontId="16" fillId="11" borderId="0" xfId="0" applyFont="1" applyFill="1" applyAlignment="1">
      <alignment horizontal="center" vertical="top"/>
    </xf>
    <xf numFmtId="0" fontId="24" fillId="11" borderId="0" xfId="0" applyFont="1" applyFill="1" applyAlignment="1">
      <alignment horizontal="center" vertical="center"/>
    </xf>
    <xf numFmtId="0" fontId="16" fillId="11" borderId="0" xfId="0" applyFont="1" applyFill="1" applyAlignment="1">
      <alignment horizontal="left" vertical="center"/>
    </xf>
    <xf numFmtId="0" fontId="1" fillId="11" borderId="0" xfId="0" applyFont="1" applyFill="1" applyAlignment="1">
      <alignment vertical="top" wrapText="1"/>
    </xf>
    <xf numFmtId="0" fontId="16" fillId="8" borderId="0" xfId="0" applyFont="1" applyFill="1" applyAlignment="1">
      <alignment horizontal="center" vertical="center" wrapText="1"/>
    </xf>
    <xf numFmtId="0" fontId="19" fillId="11" borderId="2" xfId="0" applyFont="1" applyFill="1" applyBorder="1" applyAlignment="1">
      <alignment horizontal="center" vertical="top" wrapText="1"/>
    </xf>
    <xf numFmtId="0" fontId="19" fillId="11" borderId="2" xfId="0" applyFont="1" applyFill="1" applyBorder="1" applyAlignment="1">
      <alignment horizontal="center" vertical="top"/>
    </xf>
    <xf numFmtId="0" fontId="20" fillId="11" borderId="0" xfId="0" applyFont="1" applyFill="1" applyAlignment="1">
      <alignment horizontal="center" vertical="center" wrapText="1"/>
    </xf>
    <xf numFmtId="0" fontId="20" fillId="11" borderId="1" xfId="0" applyFont="1" applyFill="1" applyBorder="1" applyAlignment="1">
      <alignment horizontal="center" vertical="center" wrapText="1"/>
    </xf>
    <xf numFmtId="0" fontId="20" fillId="11" borderId="20" xfId="0" applyFont="1" applyFill="1" applyBorder="1" applyAlignment="1">
      <alignment horizontal="center" vertical="center"/>
    </xf>
    <xf numFmtId="0" fontId="20" fillId="11" borderId="21" xfId="0" applyFont="1" applyFill="1" applyBorder="1" applyAlignment="1">
      <alignment horizontal="center" vertical="center"/>
    </xf>
    <xf numFmtId="0" fontId="20" fillId="11" borderId="20" xfId="0" applyFont="1" applyFill="1" applyBorder="1" applyAlignment="1">
      <alignment horizontal="center" vertical="center" wrapText="1"/>
    </xf>
    <xf numFmtId="0" fontId="20" fillId="11" borderId="21" xfId="0" applyFont="1" applyFill="1" applyBorder="1" applyAlignment="1">
      <alignment horizontal="center" vertical="center" wrapText="1"/>
    </xf>
    <xf numFmtId="0" fontId="19" fillId="11" borderId="0" xfId="0" applyFont="1" applyFill="1" applyAlignment="1">
      <alignment horizontal="right" wrapText="1"/>
    </xf>
    <xf numFmtId="0" fontId="1" fillId="10" borderId="0" xfId="0" applyFont="1" applyFill="1" applyAlignment="1">
      <alignment horizontal="left" vertical="top" wrapText="1"/>
    </xf>
    <xf numFmtId="0" fontId="23" fillId="11" borderId="0" xfId="4" applyFont="1" applyFill="1" applyBorder="1" applyAlignment="1">
      <alignment horizontal="center"/>
    </xf>
    <xf numFmtId="0" fontId="19" fillId="11" borderId="0" xfId="0" applyFont="1" applyFill="1" applyAlignment="1">
      <alignment horizontal="center" vertical="center"/>
    </xf>
    <xf numFmtId="0" fontId="20" fillId="10" borderId="0" xfId="0" applyFont="1" applyFill="1" applyAlignment="1">
      <alignment horizontal="left" vertical="top" wrapText="1"/>
    </xf>
    <xf numFmtId="0" fontId="19" fillId="11" borderId="0" xfId="0" applyFont="1" applyFill="1" applyAlignment="1">
      <alignment horizontal="right" vertical="center" wrapText="1"/>
    </xf>
    <xf numFmtId="0" fontId="20" fillId="3" borderId="0" xfId="0" applyFont="1" applyFill="1" applyAlignment="1">
      <alignment horizontal="center" vertical="center"/>
    </xf>
    <xf numFmtId="0" fontId="1" fillId="7" borderId="0" xfId="0" applyFont="1" applyFill="1" applyAlignment="1">
      <alignment vertical="center"/>
    </xf>
    <xf numFmtId="0" fontId="16" fillId="10" borderId="0" xfId="0" applyFont="1" applyFill="1" applyAlignment="1">
      <alignment horizontal="left"/>
    </xf>
    <xf numFmtId="0" fontId="16" fillId="10" borderId="0" xfId="0" applyFont="1" applyFill="1" applyAlignment="1"/>
    <xf numFmtId="0" fontId="5" fillId="3" borderId="0" xfId="0" applyFont="1" applyFill="1" applyAlignment="1">
      <alignment horizontal="left" vertical="center"/>
    </xf>
    <xf numFmtId="0" fontId="1" fillId="7" borderId="0" xfId="0" applyFont="1" applyFill="1" applyAlignment="1">
      <alignment horizontal="left"/>
    </xf>
  </cellXfs>
  <cellStyles count="17">
    <cellStyle name="back" xfId="5" xr:uid="{00000000-0005-0000-0000-000000000000}"/>
    <cellStyle name="Lien hypertexte" xfId="4" builtinId="8"/>
    <cellStyle name="Lien hypertexte visité" xfId="6" builtinId="9" hidden="1"/>
    <cellStyle name="Lien hypertexte visité" xfId="7" builtinId="9" hidden="1"/>
    <cellStyle name="Lien hypertexte visité" xfId="8" builtinId="9" hidden="1"/>
    <cellStyle name="Lien hypertexte visité" xfId="9" builtinId="9" hidden="1"/>
    <cellStyle name="Lien hypertexte visité" xfId="10" builtinId="9" hidden="1"/>
    <cellStyle name="Lien hypertexte visité" xfId="11" builtinId="9" hidden="1"/>
    <cellStyle name="Lien hypertexte visité" xfId="12" builtinId="9" hidden="1"/>
    <cellStyle name="Lien hypertexte visité" xfId="13" builtinId="9" hidden="1"/>
    <cellStyle name="Lien hypertexte visité" xfId="14" builtinId="9" hidden="1"/>
    <cellStyle name="Lien hypertexte visité" xfId="15" builtinId="9" hidden="1"/>
    <cellStyle name="Lien hypertexte visité" xfId="16" builtinId="9" hidden="1"/>
    <cellStyle name="Milliers" xfId="1" builtinId="3"/>
    <cellStyle name="Monétaire" xfId="2" builtinId="4"/>
    <cellStyle name="Normal" xfId="0" builtinId="0" customBuiltin="1"/>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304799</xdr:colOff>
      <xdr:row>2</xdr:row>
      <xdr:rowOff>316920</xdr:rowOff>
    </xdr:from>
    <xdr:to>
      <xdr:col>3</xdr:col>
      <xdr:colOff>468784</xdr:colOff>
      <xdr:row>3</xdr:row>
      <xdr:rowOff>330199</xdr:rowOff>
    </xdr:to>
    <xdr:pic>
      <xdr:nvPicPr>
        <xdr:cNvPr id="2" name="Picture 1" descr="Logo-Planigo2_modifie-Gi.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8199" y="697920"/>
          <a:ext cx="2437285" cy="76257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https://www.emploiquebec.gouv.qc.ca/guide_mesures_services/02_Generalites/02_2_Charges_sociales_imputees_yeur/2_2_charges_sociales_employeur.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planigo.co/contact/" TargetMode="External"/><Relationship Id="rId2" Type="http://schemas.openxmlformats.org/officeDocument/2006/relationships/hyperlink" Target="https://planigo.co/contact/" TargetMode="External"/><Relationship Id="rId1" Type="http://schemas.openxmlformats.org/officeDocument/2006/relationships/hyperlink" Target="https://www.emploiquebec.gouv.qc.ca/guide_mesures_services/02_Generalites/02_2_Charges_sociales_imputees_yeur/2_2_charges_sociales_employeur.pdf" TargetMode="External"/><Relationship Id="rId5" Type="http://schemas.openxmlformats.org/officeDocument/2006/relationships/drawing" Target="../drawings/drawing1.xml"/><Relationship Id="rId4" Type="http://schemas.openxmlformats.org/officeDocument/2006/relationships/hyperlink" Target="https://planigo.co/conta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75"/>
  <sheetViews>
    <sheetView topLeftCell="A41" workbookViewId="0">
      <selection activeCell="F47" sqref="F47"/>
    </sheetView>
  </sheetViews>
  <sheetFormatPr baseColWidth="10" defaultColWidth="11.42578125" defaultRowHeight="15" x14ac:dyDescent="0.25"/>
  <cols>
    <col min="3" max="3" width="46" customWidth="1"/>
    <col min="4" max="4" width="20.42578125" customWidth="1"/>
    <col min="5" max="5" width="22" customWidth="1"/>
    <col min="6" max="6" width="18.42578125" customWidth="1"/>
    <col min="7" max="7" width="14" customWidth="1"/>
  </cols>
  <sheetData>
    <row r="2" spans="2:9" ht="26.25" x14ac:dyDescent="0.4">
      <c r="B2" s="275" t="s">
        <v>0</v>
      </c>
      <c r="C2" s="275"/>
      <c r="D2" s="275"/>
      <c r="E2" s="275"/>
      <c r="F2" s="275"/>
      <c r="G2" s="275"/>
      <c r="H2" s="275"/>
      <c r="I2" s="275"/>
    </row>
    <row r="4" spans="2:9" ht="18.75" x14ac:dyDescent="0.3">
      <c r="B4" s="4" t="s">
        <v>1</v>
      </c>
      <c r="C4" s="5"/>
      <c r="D4" s="5"/>
      <c r="E4" s="5"/>
      <c r="F4" s="5"/>
      <c r="G4" s="5"/>
      <c r="H4" s="5"/>
      <c r="I4" s="5"/>
    </row>
    <row r="5" spans="2:9" ht="18.75" x14ac:dyDescent="0.3">
      <c r="B5" s="5"/>
      <c r="C5" s="5"/>
      <c r="D5" s="5"/>
      <c r="E5" s="5"/>
      <c r="F5" s="5"/>
      <c r="G5" s="5"/>
      <c r="H5" s="5"/>
      <c r="I5" s="5"/>
    </row>
    <row r="6" spans="2:9" ht="18.75" x14ac:dyDescent="0.3">
      <c r="B6" s="5"/>
      <c r="C6" s="5" t="s">
        <v>2</v>
      </c>
      <c r="D6" s="5"/>
      <c r="E6" s="5"/>
      <c r="F6" s="5"/>
      <c r="G6" s="5"/>
      <c r="H6" s="5"/>
      <c r="I6" s="5"/>
    </row>
    <row r="7" spans="2:9" ht="18.75" x14ac:dyDescent="0.3">
      <c r="B7" s="5"/>
      <c r="C7" s="5"/>
      <c r="D7" s="5"/>
      <c r="E7" s="5"/>
      <c r="F7" s="5"/>
      <c r="G7" s="5"/>
      <c r="H7" s="5"/>
      <c r="I7" s="5"/>
    </row>
    <row r="8" spans="2:9" ht="18.75" x14ac:dyDescent="0.3">
      <c r="B8" s="5"/>
      <c r="C8" s="5"/>
      <c r="D8" s="5" t="s">
        <v>3</v>
      </c>
      <c r="E8" s="5" t="s">
        <v>4</v>
      </c>
      <c r="F8" s="5" t="s">
        <v>5</v>
      </c>
      <c r="G8" s="5"/>
      <c r="H8" s="5"/>
      <c r="I8" s="5"/>
    </row>
    <row r="9" spans="2:9" ht="18.75" x14ac:dyDescent="0.3">
      <c r="B9" s="5"/>
      <c r="C9" s="5" t="s">
        <v>6</v>
      </c>
      <c r="D9" s="6">
        <v>1000000</v>
      </c>
      <c r="E9" s="6">
        <v>1000000</v>
      </c>
      <c r="F9" s="5"/>
      <c r="G9" s="5"/>
      <c r="H9" s="5"/>
      <c r="I9" s="5"/>
    </row>
    <row r="10" spans="2:9" ht="18.75" x14ac:dyDescent="0.3">
      <c r="B10" s="5"/>
      <c r="C10" s="5" t="s">
        <v>7</v>
      </c>
      <c r="D10" s="7">
        <v>700000</v>
      </c>
      <c r="E10" s="7">
        <v>500000</v>
      </c>
      <c r="F10" s="8"/>
      <c r="G10" s="5"/>
      <c r="H10" s="5"/>
      <c r="I10" s="5"/>
    </row>
    <row r="11" spans="2:9" ht="18.75" x14ac:dyDescent="0.3">
      <c r="B11" s="5"/>
      <c r="C11" s="5" t="s">
        <v>8</v>
      </c>
      <c r="D11" s="9">
        <f>+D10/D9</f>
        <v>0.7</v>
      </c>
      <c r="E11" s="9">
        <f>+E10/E9</f>
        <v>0.5</v>
      </c>
      <c r="F11" s="9">
        <f>+(D11-E11)/D11</f>
        <v>0.28571428571428564</v>
      </c>
      <c r="G11" s="5"/>
      <c r="H11" s="5"/>
      <c r="I11" s="5"/>
    </row>
    <row r="12" spans="2:9" ht="18.75" x14ac:dyDescent="0.3">
      <c r="B12" s="5"/>
      <c r="C12" s="5"/>
      <c r="D12" s="5"/>
      <c r="E12" s="5"/>
      <c r="F12" s="5"/>
      <c r="G12" s="5"/>
      <c r="H12" s="5"/>
      <c r="I12" s="5"/>
    </row>
    <row r="13" spans="2:9" ht="18.75" x14ac:dyDescent="0.3">
      <c r="B13" s="5"/>
      <c r="C13" s="5"/>
      <c r="D13" s="5"/>
      <c r="E13" s="5"/>
      <c r="F13" s="5"/>
      <c r="G13" s="5"/>
      <c r="H13" s="5"/>
      <c r="I13" s="5"/>
    </row>
    <row r="14" spans="2:9" ht="18.75" x14ac:dyDescent="0.3">
      <c r="B14" s="5"/>
      <c r="C14" s="5"/>
      <c r="D14" s="5"/>
      <c r="E14" s="5"/>
      <c r="F14" s="5"/>
      <c r="G14" s="5"/>
      <c r="H14" s="5"/>
      <c r="I14" s="5"/>
    </row>
    <row r="15" spans="2:9" ht="18.75" x14ac:dyDescent="0.3">
      <c r="B15" s="4" t="s">
        <v>9</v>
      </c>
      <c r="C15" s="5"/>
      <c r="D15" s="5"/>
      <c r="E15" s="5"/>
      <c r="F15" s="5"/>
      <c r="G15" s="5"/>
      <c r="H15" s="5"/>
      <c r="I15" s="5"/>
    </row>
    <row r="16" spans="2:9" ht="18.75" x14ac:dyDescent="0.3">
      <c r="B16" s="5"/>
      <c r="C16" s="5"/>
      <c r="D16" s="5"/>
      <c r="E16" s="5"/>
      <c r="F16" s="5"/>
      <c r="G16" s="5"/>
      <c r="H16" s="5"/>
      <c r="I16" s="5"/>
    </row>
    <row r="17" spans="2:9" ht="18.75" x14ac:dyDescent="0.3">
      <c r="B17" s="5"/>
      <c r="C17" s="5" t="s">
        <v>10</v>
      </c>
      <c r="D17" s="5"/>
      <c r="E17" s="5"/>
      <c r="F17" s="5"/>
      <c r="G17" s="5"/>
      <c r="H17" s="5"/>
      <c r="I17" s="5"/>
    </row>
    <row r="18" spans="2:9" ht="56.25" x14ac:dyDescent="0.3">
      <c r="B18" s="5"/>
      <c r="C18" s="5"/>
      <c r="D18" s="10" t="s">
        <v>11</v>
      </c>
      <c r="E18" s="10" t="s">
        <v>12</v>
      </c>
      <c r="F18" s="5" t="s">
        <v>13</v>
      </c>
      <c r="G18" s="10" t="s">
        <v>14</v>
      </c>
      <c r="H18" s="10" t="s">
        <v>15</v>
      </c>
      <c r="I18" s="10" t="s">
        <v>16</v>
      </c>
    </row>
    <row r="19" spans="2:9" ht="18.75" x14ac:dyDescent="0.3">
      <c r="B19" s="5"/>
      <c r="C19" s="5" t="s">
        <v>17</v>
      </c>
      <c r="D19" s="5">
        <v>1000</v>
      </c>
      <c r="E19" s="5">
        <v>2400</v>
      </c>
      <c r="F19" s="5">
        <f>+E19/D19</f>
        <v>2.4</v>
      </c>
      <c r="G19" s="5">
        <v>1</v>
      </c>
      <c r="H19" s="5">
        <f>+F19-G19</f>
        <v>1.4</v>
      </c>
      <c r="I19" s="9">
        <f>+H19/F19</f>
        <v>0.58333333333333337</v>
      </c>
    </row>
    <row r="20" spans="2:9" ht="18.75" x14ac:dyDescent="0.3">
      <c r="B20" s="5"/>
      <c r="C20" s="5" t="s">
        <v>18</v>
      </c>
      <c r="D20" s="5"/>
      <c r="E20" s="5"/>
      <c r="F20" s="5"/>
      <c r="G20" s="5"/>
      <c r="H20" s="5"/>
      <c r="I20" s="5"/>
    </row>
    <row r="21" spans="2:9" ht="18.75" x14ac:dyDescent="0.3">
      <c r="B21" s="5"/>
      <c r="C21" s="5" t="s">
        <v>19</v>
      </c>
      <c r="D21" s="5"/>
      <c r="E21" s="5"/>
      <c r="F21" s="5"/>
      <c r="G21" s="5"/>
      <c r="H21" s="5"/>
      <c r="I21" s="5"/>
    </row>
    <row r="22" spans="2:9" ht="18.75" x14ac:dyDescent="0.3">
      <c r="B22" s="5"/>
      <c r="C22" s="5" t="s">
        <v>20</v>
      </c>
      <c r="D22" s="5"/>
      <c r="E22" s="5"/>
      <c r="F22" s="5"/>
      <c r="G22" s="5"/>
      <c r="H22" s="5"/>
      <c r="I22" s="5"/>
    </row>
    <row r="23" spans="2:9" ht="18.75" x14ac:dyDescent="0.3">
      <c r="B23" s="5"/>
      <c r="C23" s="5" t="s">
        <v>21</v>
      </c>
      <c r="D23" s="5"/>
      <c r="E23" s="5"/>
      <c r="F23" s="5"/>
      <c r="G23" s="5"/>
      <c r="H23" s="5"/>
      <c r="I23" s="5"/>
    </row>
    <row r="24" spans="2:9" ht="18.75" x14ac:dyDescent="0.3">
      <c r="B24" s="5"/>
      <c r="C24" s="5"/>
      <c r="D24" s="5"/>
      <c r="E24" s="5"/>
      <c r="F24" s="5"/>
      <c r="G24" s="5"/>
      <c r="H24" s="5"/>
      <c r="I24" s="5"/>
    </row>
    <row r="25" spans="2:9" s="14" customFormat="1" ht="18.75" x14ac:dyDescent="0.3">
      <c r="B25" s="12" t="s">
        <v>22</v>
      </c>
      <c r="C25" s="13"/>
      <c r="D25" s="13"/>
      <c r="E25" s="13"/>
      <c r="F25" s="13"/>
      <c r="G25" s="13"/>
      <c r="H25" s="13"/>
      <c r="I25" s="13"/>
    </row>
    <row r="26" spans="2:9" s="14" customFormat="1" ht="18.75" x14ac:dyDescent="0.3">
      <c r="B26" s="13"/>
      <c r="C26" s="13"/>
      <c r="D26" s="13"/>
      <c r="E26" s="13"/>
      <c r="F26" s="13"/>
      <c r="G26" s="13"/>
      <c r="H26" s="13"/>
      <c r="I26" s="13"/>
    </row>
    <row r="27" spans="2:9" s="14" customFormat="1" ht="18.75" x14ac:dyDescent="0.3">
      <c r="B27" s="13"/>
      <c r="C27" s="13" t="s">
        <v>23</v>
      </c>
      <c r="D27" s="13"/>
      <c r="E27" s="13"/>
      <c r="F27" s="13"/>
      <c r="G27" s="13"/>
      <c r="H27" s="13"/>
      <c r="I27" s="13"/>
    </row>
    <row r="28" spans="2:9" s="14" customFormat="1" ht="56.25" x14ac:dyDescent="0.3">
      <c r="B28" s="13"/>
      <c r="C28" s="13"/>
      <c r="D28" s="13" t="s">
        <v>24</v>
      </c>
      <c r="E28" s="13" t="s">
        <v>25</v>
      </c>
      <c r="F28" s="13" t="s">
        <v>8</v>
      </c>
      <c r="G28" s="15" t="s">
        <v>26</v>
      </c>
      <c r="H28" s="15" t="s">
        <v>15</v>
      </c>
      <c r="I28" s="13"/>
    </row>
    <row r="29" spans="2:9" s="14" customFormat="1" ht="18.75" x14ac:dyDescent="0.3">
      <c r="B29" s="13"/>
      <c r="C29" s="13" t="s">
        <v>17</v>
      </c>
      <c r="D29" s="16">
        <v>150</v>
      </c>
      <c r="E29" s="16">
        <v>50</v>
      </c>
      <c r="F29" s="17">
        <f>+D29/E29</f>
        <v>3</v>
      </c>
      <c r="G29" s="13">
        <v>4</v>
      </c>
      <c r="H29" s="18">
        <f>+G29/F29</f>
        <v>1.3333333333333333</v>
      </c>
      <c r="I29" s="13"/>
    </row>
    <row r="30" spans="2:9" s="14" customFormat="1" ht="18.75" x14ac:dyDescent="0.3">
      <c r="B30" s="13"/>
      <c r="C30" s="13" t="s">
        <v>18</v>
      </c>
      <c r="D30" s="16">
        <v>8000</v>
      </c>
      <c r="E30" s="16">
        <v>6000</v>
      </c>
      <c r="F30" s="18"/>
      <c r="G30" s="13"/>
      <c r="H30" s="13"/>
      <c r="I30" s="13"/>
    </row>
    <row r="31" spans="2:9" s="14" customFormat="1" ht="18.75" x14ac:dyDescent="0.3">
      <c r="B31" s="13"/>
      <c r="C31" s="13" t="s">
        <v>19</v>
      </c>
      <c r="D31" s="16"/>
      <c r="E31" s="16"/>
      <c r="F31" s="18"/>
      <c r="G31" s="13"/>
      <c r="H31" s="13"/>
      <c r="I31" s="13"/>
    </row>
    <row r="32" spans="2:9" s="14" customFormat="1" ht="18.75" x14ac:dyDescent="0.3">
      <c r="B32" s="13"/>
      <c r="C32" s="13" t="s">
        <v>20</v>
      </c>
      <c r="D32" s="16"/>
      <c r="E32" s="16"/>
      <c r="F32" s="18"/>
      <c r="G32" s="13"/>
      <c r="H32" s="13"/>
      <c r="I32" s="13"/>
    </row>
    <row r="33" spans="2:9" s="14" customFormat="1" ht="18.75" x14ac:dyDescent="0.3">
      <c r="B33" s="13"/>
      <c r="C33" s="13" t="s">
        <v>21</v>
      </c>
      <c r="D33" s="16"/>
      <c r="E33" s="16"/>
      <c r="F33" s="18"/>
      <c r="G33" s="13"/>
      <c r="H33" s="13"/>
      <c r="I33" s="13"/>
    </row>
    <row r="34" spans="2:9" ht="18.75" x14ac:dyDescent="0.3">
      <c r="B34" s="5"/>
      <c r="C34" s="5"/>
      <c r="D34" s="5"/>
      <c r="E34" s="5"/>
      <c r="F34" s="5"/>
      <c r="G34" s="5"/>
      <c r="H34" s="5"/>
      <c r="I34" s="5"/>
    </row>
    <row r="35" spans="2:9" ht="18.75" x14ac:dyDescent="0.3">
      <c r="B35" s="4" t="s">
        <v>27</v>
      </c>
      <c r="C35" s="5"/>
      <c r="D35" s="5"/>
      <c r="E35" s="5"/>
      <c r="F35" s="5"/>
      <c r="G35" s="5"/>
      <c r="H35" s="5"/>
      <c r="I35" s="5"/>
    </row>
    <row r="36" spans="2:9" ht="18.75" x14ac:dyDescent="0.3">
      <c r="B36" s="5"/>
      <c r="C36" s="5"/>
      <c r="D36" s="5"/>
      <c r="E36" s="5"/>
      <c r="F36" s="5"/>
      <c r="G36" s="5"/>
      <c r="H36" s="5"/>
      <c r="I36" s="5"/>
    </row>
    <row r="37" spans="2:9" ht="18.75" x14ac:dyDescent="0.3">
      <c r="B37" s="5"/>
      <c r="C37" s="5" t="s">
        <v>28</v>
      </c>
      <c r="D37" s="5"/>
      <c r="E37" s="5"/>
      <c r="F37" s="5"/>
      <c r="G37" s="5"/>
      <c r="H37" s="5"/>
      <c r="I37" s="5"/>
    </row>
    <row r="38" spans="2:9" ht="37.5" x14ac:dyDescent="0.3">
      <c r="B38" s="5"/>
      <c r="C38" s="5"/>
      <c r="D38" s="5" t="s">
        <v>29</v>
      </c>
      <c r="E38" s="10" t="s">
        <v>30</v>
      </c>
      <c r="F38" s="10" t="s">
        <v>15</v>
      </c>
      <c r="G38" s="5" t="s">
        <v>31</v>
      </c>
      <c r="H38" s="5"/>
      <c r="I38" s="5"/>
    </row>
    <row r="39" spans="2:9" ht="18.75" x14ac:dyDescent="0.3">
      <c r="B39" s="5"/>
      <c r="C39" s="5" t="s">
        <v>17</v>
      </c>
      <c r="D39" s="6">
        <v>150</v>
      </c>
      <c r="E39" s="11">
        <v>180</v>
      </c>
      <c r="F39" s="11">
        <f>+E39-D39</f>
        <v>30</v>
      </c>
      <c r="G39" s="9">
        <f>+F39/D39</f>
        <v>0.2</v>
      </c>
      <c r="H39" s="5"/>
      <c r="I39" s="5"/>
    </row>
    <row r="40" spans="2:9" ht="18.75" x14ac:dyDescent="0.3">
      <c r="B40" s="5"/>
      <c r="C40" s="5" t="s">
        <v>18</v>
      </c>
      <c r="D40" s="5"/>
      <c r="E40" s="5"/>
      <c r="F40" s="5"/>
      <c r="G40" s="9"/>
      <c r="H40" s="11"/>
      <c r="I40" s="5"/>
    </row>
    <row r="41" spans="2:9" ht="18.75" x14ac:dyDescent="0.3">
      <c r="B41" s="5"/>
      <c r="C41" s="5" t="s">
        <v>19</v>
      </c>
      <c r="D41" s="5"/>
      <c r="E41" s="5"/>
      <c r="F41" s="5"/>
      <c r="G41" s="9"/>
      <c r="H41" s="11"/>
      <c r="I41" s="5"/>
    </row>
    <row r="42" spans="2:9" ht="18.75" x14ac:dyDescent="0.3">
      <c r="B42" s="5"/>
      <c r="C42" s="5" t="s">
        <v>20</v>
      </c>
      <c r="D42" s="5"/>
      <c r="E42" s="5"/>
      <c r="F42" s="5"/>
      <c r="G42" s="9"/>
      <c r="H42" s="11"/>
      <c r="I42" s="5"/>
    </row>
    <row r="43" spans="2:9" ht="18.75" x14ac:dyDescent="0.3">
      <c r="B43" s="5"/>
      <c r="C43" s="5" t="s">
        <v>21</v>
      </c>
      <c r="D43" s="5"/>
      <c r="E43" s="5"/>
      <c r="F43" s="5"/>
      <c r="G43" s="9"/>
      <c r="H43" s="11"/>
      <c r="I43" s="5"/>
    </row>
    <row r="45" spans="2:9" x14ac:dyDescent="0.25">
      <c r="B45" t="s">
        <v>32</v>
      </c>
    </row>
    <row r="47" spans="2:9" ht="18.75" x14ac:dyDescent="0.3">
      <c r="B47" s="4" t="s">
        <v>33</v>
      </c>
    </row>
    <row r="49" spans="2:8" ht="31.5" x14ac:dyDescent="0.25">
      <c r="C49" s="41" t="s">
        <v>34</v>
      </c>
      <c r="D49" s="42" t="s">
        <v>35</v>
      </c>
      <c r="E49" s="41" t="s">
        <v>36</v>
      </c>
      <c r="F49" s="42" t="s">
        <v>37</v>
      </c>
      <c r="G49" s="41" t="s">
        <v>38</v>
      </c>
    </row>
    <row r="50" spans="2:8" ht="15.75" x14ac:dyDescent="0.25">
      <c r="C50" s="43" t="s">
        <v>39</v>
      </c>
      <c r="D50" s="37">
        <v>10</v>
      </c>
      <c r="E50" s="37">
        <v>10</v>
      </c>
      <c r="F50" s="37">
        <f>+E50-D50</f>
        <v>0</v>
      </c>
      <c r="G50" s="38">
        <f>+(E50-D50)/D50</f>
        <v>0</v>
      </c>
      <c r="H50" s="3"/>
    </row>
    <row r="51" spans="2:8" ht="15.75" x14ac:dyDescent="0.25">
      <c r="C51" s="43" t="s">
        <v>40</v>
      </c>
      <c r="D51" s="37">
        <v>30</v>
      </c>
      <c r="E51" s="37">
        <v>30</v>
      </c>
      <c r="F51" s="37">
        <f t="shared" ref="F51:F55" si="0">+E51-D51</f>
        <v>0</v>
      </c>
      <c r="G51" s="38">
        <f t="shared" ref="G51:G56" si="1">+(E51-D51)/D51</f>
        <v>0</v>
      </c>
      <c r="H51" s="3"/>
    </row>
    <row r="52" spans="2:8" ht="15.75" x14ac:dyDescent="0.25">
      <c r="C52" s="43" t="s">
        <v>41</v>
      </c>
      <c r="D52" s="37">
        <v>20</v>
      </c>
      <c r="E52" s="37">
        <v>10</v>
      </c>
      <c r="F52" s="37">
        <f t="shared" si="0"/>
        <v>-10</v>
      </c>
      <c r="G52" s="38">
        <f t="shared" si="1"/>
        <v>-0.5</v>
      </c>
      <c r="H52" s="3"/>
    </row>
    <row r="53" spans="2:8" ht="15.75" x14ac:dyDescent="0.25">
      <c r="C53" s="43" t="s">
        <v>42</v>
      </c>
      <c r="D53" s="37">
        <v>20</v>
      </c>
      <c r="E53" s="37">
        <v>5</v>
      </c>
      <c r="F53" s="37">
        <f t="shared" si="0"/>
        <v>-15</v>
      </c>
      <c r="G53" s="38">
        <f t="shared" si="1"/>
        <v>-0.75</v>
      </c>
      <c r="H53" s="3"/>
    </row>
    <row r="54" spans="2:8" ht="15.75" x14ac:dyDescent="0.25">
      <c r="C54" s="43" t="s">
        <v>43</v>
      </c>
      <c r="D54" s="37">
        <v>30</v>
      </c>
      <c r="E54" s="37">
        <v>5</v>
      </c>
      <c r="F54" s="37">
        <f t="shared" si="0"/>
        <v>-25</v>
      </c>
      <c r="G54" s="38">
        <f t="shared" si="1"/>
        <v>-0.83333333333333337</v>
      </c>
      <c r="H54" s="3"/>
    </row>
    <row r="55" spans="2:8" ht="21.75" customHeight="1" x14ac:dyDescent="0.25">
      <c r="C55" s="44" t="s">
        <v>44</v>
      </c>
      <c r="D55" s="39">
        <v>30</v>
      </c>
      <c r="E55" s="39">
        <v>10</v>
      </c>
      <c r="F55" s="39">
        <f t="shared" si="0"/>
        <v>-20</v>
      </c>
      <c r="G55" s="40">
        <f t="shared" si="1"/>
        <v>-0.66666666666666663</v>
      </c>
      <c r="H55" s="3"/>
    </row>
    <row r="56" spans="2:8" ht="15.75" x14ac:dyDescent="0.25">
      <c r="C56" s="43" t="s">
        <v>45</v>
      </c>
      <c r="D56" s="37">
        <f>SUM(D50:D55)</f>
        <v>140</v>
      </c>
      <c r="E56" s="37">
        <f t="shared" ref="E56:F56" si="2">SUM(E50:E55)</f>
        <v>70</v>
      </c>
      <c r="F56" s="37">
        <f t="shared" si="2"/>
        <v>-70</v>
      </c>
      <c r="G56" s="38">
        <f t="shared" si="1"/>
        <v>-0.5</v>
      </c>
      <c r="H56" s="3"/>
    </row>
    <row r="57" spans="2:8" ht="15.75" x14ac:dyDescent="0.25">
      <c r="C57" s="43"/>
      <c r="D57" s="37"/>
      <c r="E57" s="37"/>
      <c r="F57" s="37"/>
      <c r="G57" s="37"/>
      <c r="H57" s="3"/>
    </row>
    <row r="58" spans="2:8" ht="15.75" x14ac:dyDescent="0.25">
      <c r="C58" s="43" t="s">
        <v>46</v>
      </c>
      <c r="D58" s="37"/>
      <c r="E58" s="37"/>
      <c r="F58" s="37"/>
      <c r="G58" s="37"/>
      <c r="H58" s="3"/>
    </row>
    <row r="59" spans="2:8" ht="15.75" x14ac:dyDescent="0.25">
      <c r="C59" s="43"/>
      <c r="D59" s="37"/>
      <c r="E59" s="37"/>
      <c r="F59" s="37"/>
      <c r="G59" s="37"/>
      <c r="H59" s="3"/>
    </row>
    <row r="60" spans="2:8" ht="18.75" x14ac:dyDescent="0.3">
      <c r="B60" s="4" t="s">
        <v>47</v>
      </c>
      <c r="C60" s="43"/>
      <c r="D60" s="37"/>
      <c r="E60" s="37"/>
      <c r="F60" s="37"/>
      <c r="G60" s="37"/>
      <c r="H60" s="3"/>
    </row>
    <row r="61" spans="2:8" ht="15.75" x14ac:dyDescent="0.25">
      <c r="C61" s="43"/>
      <c r="D61" s="37"/>
      <c r="E61" s="37"/>
      <c r="F61" s="37"/>
      <c r="G61" s="37"/>
      <c r="H61" s="3"/>
    </row>
    <row r="62" spans="2:8" ht="15.75" x14ac:dyDescent="0.25">
      <c r="C62" s="41" t="s">
        <v>34</v>
      </c>
      <c r="D62" s="41" t="s">
        <v>48</v>
      </c>
      <c r="E62" s="42" t="s">
        <v>36</v>
      </c>
      <c r="F62" s="42" t="s">
        <v>49</v>
      </c>
      <c r="G62" s="41" t="s">
        <v>38</v>
      </c>
      <c r="H62" s="3"/>
    </row>
    <row r="63" spans="2:8" ht="15.75" x14ac:dyDescent="0.25">
      <c r="C63" s="43" t="s">
        <v>39</v>
      </c>
      <c r="D63" s="37">
        <v>1</v>
      </c>
      <c r="E63" s="37">
        <v>1</v>
      </c>
      <c r="F63" s="37">
        <f>+E63-D63</f>
        <v>0</v>
      </c>
      <c r="G63" s="38">
        <f>+(E63-D63)/D63</f>
        <v>0</v>
      </c>
      <c r="H63" s="3"/>
    </row>
    <row r="64" spans="2:8" ht="15.75" x14ac:dyDescent="0.25">
      <c r="C64" s="43" t="s">
        <v>40</v>
      </c>
      <c r="D64" s="37">
        <v>3</v>
      </c>
      <c r="E64" s="37">
        <v>0.5</v>
      </c>
      <c r="F64" s="37">
        <f t="shared" ref="F64:F68" si="3">+E64-D64</f>
        <v>-2.5</v>
      </c>
      <c r="G64" s="38">
        <f t="shared" ref="G64:G69" si="4">+(E64-D64)/D64</f>
        <v>-0.83333333333333337</v>
      </c>
      <c r="H64" s="3"/>
    </row>
    <row r="65" spans="2:8" ht="15.75" x14ac:dyDescent="0.25">
      <c r="C65" s="43" t="s">
        <v>41</v>
      </c>
      <c r="D65" s="37">
        <v>1</v>
      </c>
      <c r="E65" s="37">
        <v>1</v>
      </c>
      <c r="F65" s="37">
        <f t="shared" si="3"/>
        <v>0</v>
      </c>
      <c r="G65" s="38">
        <f t="shared" si="4"/>
        <v>0</v>
      </c>
      <c r="H65" s="3"/>
    </row>
    <row r="66" spans="2:8" ht="15.75" x14ac:dyDescent="0.25">
      <c r="C66" s="43" t="s">
        <v>42</v>
      </c>
      <c r="D66" s="37">
        <v>1</v>
      </c>
      <c r="E66" s="37">
        <v>0.5</v>
      </c>
      <c r="F66" s="37">
        <f t="shared" si="3"/>
        <v>-0.5</v>
      </c>
      <c r="G66" s="38">
        <f t="shared" si="4"/>
        <v>-0.5</v>
      </c>
      <c r="H66" s="3"/>
    </row>
    <row r="67" spans="2:8" ht="15.75" x14ac:dyDescent="0.25">
      <c r="C67" s="43" t="s">
        <v>43</v>
      </c>
      <c r="D67" s="37">
        <v>1</v>
      </c>
      <c r="E67" s="37">
        <v>0.5</v>
      </c>
      <c r="F67" s="37">
        <f t="shared" si="3"/>
        <v>-0.5</v>
      </c>
      <c r="G67" s="38">
        <f t="shared" si="4"/>
        <v>-0.5</v>
      </c>
      <c r="H67" s="3"/>
    </row>
    <row r="68" spans="2:8" ht="20.25" customHeight="1" x14ac:dyDescent="0.25">
      <c r="C68" s="44" t="s">
        <v>44</v>
      </c>
      <c r="D68" s="39">
        <v>1</v>
      </c>
      <c r="E68" s="39">
        <v>1</v>
      </c>
      <c r="F68" s="39">
        <f t="shared" si="3"/>
        <v>0</v>
      </c>
      <c r="G68" s="40">
        <f t="shared" si="4"/>
        <v>0</v>
      </c>
      <c r="H68" s="3"/>
    </row>
    <row r="69" spans="2:8" ht="15.75" x14ac:dyDescent="0.25">
      <c r="C69" s="43" t="s">
        <v>45</v>
      </c>
      <c r="D69" s="37">
        <f>SUM(D63:D68)</f>
        <v>8</v>
      </c>
      <c r="E69" s="37">
        <f t="shared" ref="E69:F69" si="5">SUM(E63:E68)</f>
        <v>4.5</v>
      </c>
      <c r="F69" s="37">
        <f t="shared" si="5"/>
        <v>-3.5</v>
      </c>
      <c r="G69" s="38">
        <f t="shared" si="4"/>
        <v>-0.4375</v>
      </c>
    </row>
    <row r="70" spans="2:8" ht="15.75" x14ac:dyDescent="0.25">
      <c r="C70" s="43"/>
      <c r="D70" s="37"/>
      <c r="E70" s="37"/>
      <c r="F70" s="37"/>
      <c r="G70" s="37"/>
    </row>
    <row r="71" spans="2:8" ht="15.75" x14ac:dyDescent="0.25">
      <c r="C71" s="43" t="s">
        <v>50</v>
      </c>
      <c r="D71" s="43"/>
      <c r="E71" s="43"/>
      <c r="F71" s="43"/>
      <c r="G71" s="43"/>
    </row>
    <row r="72" spans="2:8" ht="18.75" x14ac:dyDescent="0.3">
      <c r="C72" s="5"/>
      <c r="D72" s="5"/>
      <c r="E72" s="5"/>
      <c r="F72" s="5"/>
    </row>
    <row r="73" spans="2:8" ht="18.75" x14ac:dyDescent="0.3">
      <c r="B73" s="4" t="s">
        <v>51</v>
      </c>
      <c r="C73" s="5"/>
      <c r="D73" s="5"/>
      <c r="E73" s="5"/>
      <c r="F73" s="5"/>
    </row>
    <row r="75" spans="2:8" x14ac:dyDescent="0.25">
      <c r="D75" t="s">
        <v>52</v>
      </c>
      <c r="E75" t="s">
        <v>53</v>
      </c>
      <c r="F75" t="s">
        <v>54</v>
      </c>
    </row>
  </sheetData>
  <mergeCells count="1">
    <mergeCell ref="B2:I2"/>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Q55"/>
  <sheetViews>
    <sheetView topLeftCell="A12" workbookViewId="0">
      <selection activeCell="F17" sqref="F17"/>
    </sheetView>
  </sheetViews>
  <sheetFormatPr baseColWidth="10" defaultColWidth="11.42578125" defaultRowHeight="15" x14ac:dyDescent="0.25"/>
  <cols>
    <col min="2" max="2" width="17.28515625" customWidth="1"/>
    <col min="3" max="4" width="13.42578125" customWidth="1"/>
    <col min="7" max="7" width="12" bestFit="1" customWidth="1"/>
    <col min="9" max="9" width="13.7109375" customWidth="1"/>
    <col min="11" max="11" width="14.140625" customWidth="1"/>
    <col min="12" max="12" width="14.42578125" customWidth="1"/>
    <col min="13" max="13" width="14.28515625" customWidth="1"/>
    <col min="14" max="14" width="12" customWidth="1"/>
    <col min="15" max="15" width="13.85546875" customWidth="1"/>
    <col min="258" max="258" width="17.28515625" customWidth="1"/>
    <col min="259" max="260" width="13.42578125" customWidth="1"/>
    <col min="263" max="263" width="12" bestFit="1" customWidth="1"/>
    <col min="265" max="265" width="13.7109375" customWidth="1"/>
    <col min="267" max="267" width="14.140625" customWidth="1"/>
    <col min="268" max="268" width="14.42578125" customWidth="1"/>
    <col min="269" max="269" width="14.28515625" customWidth="1"/>
    <col min="270" max="270" width="12" customWidth="1"/>
    <col min="271" max="271" width="13.85546875" customWidth="1"/>
    <col min="514" max="514" width="17.28515625" customWidth="1"/>
    <col min="515" max="516" width="13.42578125" customWidth="1"/>
    <col min="519" max="519" width="12" bestFit="1" customWidth="1"/>
    <col min="521" max="521" width="13.7109375" customWidth="1"/>
    <col min="523" max="523" width="14.140625" customWidth="1"/>
    <col min="524" max="524" width="14.42578125" customWidth="1"/>
    <col min="525" max="525" width="14.28515625" customWidth="1"/>
    <col min="526" max="526" width="12" customWidth="1"/>
    <col min="527" max="527" width="13.85546875" customWidth="1"/>
    <col min="770" max="770" width="17.28515625" customWidth="1"/>
    <col min="771" max="772" width="13.42578125" customWidth="1"/>
    <col min="775" max="775" width="12" bestFit="1" customWidth="1"/>
    <col min="777" max="777" width="13.7109375" customWidth="1"/>
    <col min="779" max="779" width="14.140625" customWidth="1"/>
    <col min="780" max="780" width="14.42578125" customWidth="1"/>
    <col min="781" max="781" width="14.28515625" customWidth="1"/>
    <col min="782" max="782" width="12" customWidth="1"/>
    <col min="783" max="783" width="13.85546875" customWidth="1"/>
    <col min="1026" max="1026" width="17.28515625" customWidth="1"/>
    <col min="1027" max="1028" width="13.42578125" customWidth="1"/>
    <col min="1031" max="1031" width="12" bestFit="1" customWidth="1"/>
    <col min="1033" max="1033" width="13.7109375" customWidth="1"/>
    <col min="1035" max="1035" width="14.140625" customWidth="1"/>
    <col min="1036" max="1036" width="14.42578125" customWidth="1"/>
    <col min="1037" max="1037" width="14.28515625" customWidth="1"/>
    <col min="1038" max="1038" width="12" customWidth="1"/>
    <col min="1039" max="1039" width="13.85546875" customWidth="1"/>
    <col min="1282" max="1282" width="17.28515625" customWidth="1"/>
    <col min="1283" max="1284" width="13.42578125" customWidth="1"/>
    <col min="1287" max="1287" width="12" bestFit="1" customWidth="1"/>
    <col min="1289" max="1289" width="13.7109375" customWidth="1"/>
    <col min="1291" max="1291" width="14.140625" customWidth="1"/>
    <col min="1292" max="1292" width="14.42578125" customWidth="1"/>
    <col min="1293" max="1293" width="14.28515625" customWidth="1"/>
    <col min="1294" max="1294" width="12" customWidth="1"/>
    <col min="1295" max="1295" width="13.85546875" customWidth="1"/>
    <col min="1538" max="1538" width="17.28515625" customWidth="1"/>
    <col min="1539" max="1540" width="13.42578125" customWidth="1"/>
    <col min="1543" max="1543" width="12" bestFit="1" customWidth="1"/>
    <col min="1545" max="1545" width="13.7109375" customWidth="1"/>
    <col min="1547" max="1547" width="14.140625" customWidth="1"/>
    <col min="1548" max="1548" width="14.42578125" customWidth="1"/>
    <col min="1549" max="1549" width="14.28515625" customWidth="1"/>
    <col min="1550" max="1550" width="12" customWidth="1"/>
    <col min="1551" max="1551" width="13.85546875" customWidth="1"/>
    <col min="1794" max="1794" width="17.28515625" customWidth="1"/>
    <col min="1795" max="1796" width="13.42578125" customWidth="1"/>
    <col min="1799" max="1799" width="12" bestFit="1" customWidth="1"/>
    <col min="1801" max="1801" width="13.7109375" customWidth="1"/>
    <col min="1803" max="1803" width="14.140625" customWidth="1"/>
    <col min="1804" max="1804" width="14.42578125" customWidth="1"/>
    <col min="1805" max="1805" width="14.28515625" customWidth="1"/>
    <col min="1806" max="1806" width="12" customWidth="1"/>
    <col min="1807" max="1807" width="13.85546875" customWidth="1"/>
    <col min="2050" max="2050" width="17.28515625" customWidth="1"/>
    <col min="2051" max="2052" width="13.42578125" customWidth="1"/>
    <col min="2055" max="2055" width="12" bestFit="1" customWidth="1"/>
    <col min="2057" max="2057" width="13.7109375" customWidth="1"/>
    <col min="2059" max="2059" width="14.140625" customWidth="1"/>
    <col min="2060" max="2060" width="14.42578125" customWidth="1"/>
    <col min="2061" max="2061" width="14.28515625" customWidth="1"/>
    <col min="2062" max="2062" width="12" customWidth="1"/>
    <col min="2063" max="2063" width="13.85546875" customWidth="1"/>
    <col min="2306" max="2306" width="17.28515625" customWidth="1"/>
    <col min="2307" max="2308" width="13.42578125" customWidth="1"/>
    <col min="2311" max="2311" width="12" bestFit="1" customWidth="1"/>
    <col min="2313" max="2313" width="13.7109375" customWidth="1"/>
    <col min="2315" max="2315" width="14.140625" customWidth="1"/>
    <col min="2316" max="2316" width="14.42578125" customWidth="1"/>
    <col min="2317" max="2317" width="14.28515625" customWidth="1"/>
    <col min="2318" max="2318" width="12" customWidth="1"/>
    <col min="2319" max="2319" width="13.85546875" customWidth="1"/>
    <col min="2562" max="2562" width="17.28515625" customWidth="1"/>
    <col min="2563" max="2564" width="13.42578125" customWidth="1"/>
    <col min="2567" max="2567" width="12" bestFit="1" customWidth="1"/>
    <col min="2569" max="2569" width="13.7109375" customWidth="1"/>
    <col min="2571" max="2571" width="14.140625" customWidth="1"/>
    <col min="2572" max="2572" width="14.42578125" customWidth="1"/>
    <col min="2573" max="2573" width="14.28515625" customWidth="1"/>
    <col min="2574" max="2574" width="12" customWidth="1"/>
    <col min="2575" max="2575" width="13.85546875" customWidth="1"/>
    <col min="2818" max="2818" width="17.28515625" customWidth="1"/>
    <col min="2819" max="2820" width="13.42578125" customWidth="1"/>
    <col min="2823" max="2823" width="12" bestFit="1" customWidth="1"/>
    <col min="2825" max="2825" width="13.7109375" customWidth="1"/>
    <col min="2827" max="2827" width="14.140625" customWidth="1"/>
    <col min="2828" max="2828" width="14.42578125" customWidth="1"/>
    <col min="2829" max="2829" width="14.28515625" customWidth="1"/>
    <col min="2830" max="2830" width="12" customWidth="1"/>
    <col min="2831" max="2831" width="13.85546875" customWidth="1"/>
    <col min="3074" max="3074" width="17.28515625" customWidth="1"/>
    <col min="3075" max="3076" width="13.42578125" customWidth="1"/>
    <col min="3079" max="3079" width="12" bestFit="1" customWidth="1"/>
    <col min="3081" max="3081" width="13.7109375" customWidth="1"/>
    <col min="3083" max="3083" width="14.140625" customWidth="1"/>
    <col min="3084" max="3084" width="14.42578125" customWidth="1"/>
    <col min="3085" max="3085" width="14.28515625" customWidth="1"/>
    <col min="3086" max="3086" width="12" customWidth="1"/>
    <col min="3087" max="3087" width="13.85546875" customWidth="1"/>
    <col min="3330" max="3330" width="17.28515625" customWidth="1"/>
    <col min="3331" max="3332" width="13.42578125" customWidth="1"/>
    <col min="3335" max="3335" width="12" bestFit="1" customWidth="1"/>
    <col min="3337" max="3337" width="13.7109375" customWidth="1"/>
    <col min="3339" max="3339" width="14.140625" customWidth="1"/>
    <col min="3340" max="3340" width="14.42578125" customWidth="1"/>
    <col min="3341" max="3341" width="14.28515625" customWidth="1"/>
    <col min="3342" max="3342" width="12" customWidth="1"/>
    <col min="3343" max="3343" width="13.85546875" customWidth="1"/>
    <col min="3586" max="3586" width="17.28515625" customWidth="1"/>
    <col min="3587" max="3588" width="13.42578125" customWidth="1"/>
    <col min="3591" max="3591" width="12" bestFit="1" customWidth="1"/>
    <col min="3593" max="3593" width="13.7109375" customWidth="1"/>
    <col min="3595" max="3595" width="14.140625" customWidth="1"/>
    <col min="3596" max="3596" width="14.42578125" customWidth="1"/>
    <col min="3597" max="3597" width="14.28515625" customWidth="1"/>
    <col min="3598" max="3598" width="12" customWidth="1"/>
    <col min="3599" max="3599" width="13.85546875" customWidth="1"/>
    <col min="3842" max="3842" width="17.28515625" customWidth="1"/>
    <col min="3843" max="3844" width="13.42578125" customWidth="1"/>
    <col min="3847" max="3847" width="12" bestFit="1" customWidth="1"/>
    <col min="3849" max="3849" width="13.7109375" customWidth="1"/>
    <col min="3851" max="3851" width="14.140625" customWidth="1"/>
    <col min="3852" max="3852" width="14.42578125" customWidth="1"/>
    <col min="3853" max="3853" width="14.28515625" customWidth="1"/>
    <col min="3854" max="3854" width="12" customWidth="1"/>
    <col min="3855" max="3855" width="13.85546875" customWidth="1"/>
    <col min="4098" max="4098" width="17.28515625" customWidth="1"/>
    <col min="4099" max="4100" width="13.42578125" customWidth="1"/>
    <col min="4103" max="4103" width="12" bestFit="1" customWidth="1"/>
    <col min="4105" max="4105" width="13.7109375" customWidth="1"/>
    <col min="4107" max="4107" width="14.140625" customWidth="1"/>
    <col min="4108" max="4108" width="14.42578125" customWidth="1"/>
    <col min="4109" max="4109" width="14.28515625" customWidth="1"/>
    <col min="4110" max="4110" width="12" customWidth="1"/>
    <col min="4111" max="4111" width="13.85546875" customWidth="1"/>
    <col min="4354" max="4354" width="17.28515625" customWidth="1"/>
    <col min="4355" max="4356" width="13.42578125" customWidth="1"/>
    <col min="4359" max="4359" width="12" bestFit="1" customWidth="1"/>
    <col min="4361" max="4361" width="13.7109375" customWidth="1"/>
    <col min="4363" max="4363" width="14.140625" customWidth="1"/>
    <col min="4364" max="4364" width="14.42578125" customWidth="1"/>
    <col min="4365" max="4365" width="14.28515625" customWidth="1"/>
    <col min="4366" max="4366" width="12" customWidth="1"/>
    <col min="4367" max="4367" width="13.85546875" customWidth="1"/>
    <col min="4610" max="4610" width="17.28515625" customWidth="1"/>
    <col min="4611" max="4612" width="13.42578125" customWidth="1"/>
    <col min="4615" max="4615" width="12" bestFit="1" customWidth="1"/>
    <col min="4617" max="4617" width="13.7109375" customWidth="1"/>
    <col min="4619" max="4619" width="14.140625" customWidth="1"/>
    <col min="4620" max="4620" width="14.42578125" customWidth="1"/>
    <col min="4621" max="4621" width="14.28515625" customWidth="1"/>
    <col min="4622" max="4622" width="12" customWidth="1"/>
    <col min="4623" max="4623" width="13.85546875" customWidth="1"/>
    <col min="4866" max="4866" width="17.28515625" customWidth="1"/>
    <col min="4867" max="4868" width="13.42578125" customWidth="1"/>
    <col min="4871" max="4871" width="12" bestFit="1" customWidth="1"/>
    <col min="4873" max="4873" width="13.7109375" customWidth="1"/>
    <col min="4875" max="4875" width="14.140625" customWidth="1"/>
    <col min="4876" max="4876" width="14.42578125" customWidth="1"/>
    <col min="4877" max="4877" width="14.28515625" customWidth="1"/>
    <col min="4878" max="4878" width="12" customWidth="1"/>
    <col min="4879" max="4879" width="13.85546875" customWidth="1"/>
    <col min="5122" max="5122" width="17.28515625" customWidth="1"/>
    <col min="5123" max="5124" width="13.42578125" customWidth="1"/>
    <col min="5127" max="5127" width="12" bestFit="1" customWidth="1"/>
    <col min="5129" max="5129" width="13.7109375" customWidth="1"/>
    <col min="5131" max="5131" width="14.140625" customWidth="1"/>
    <col min="5132" max="5132" width="14.42578125" customWidth="1"/>
    <col min="5133" max="5133" width="14.28515625" customWidth="1"/>
    <col min="5134" max="5134" width="12" customWidth="1"/>
    <col min="5135" max="5135" width="13.85546875" customWidth="1"/>
    <col min="5378" max="5378" width="17.28515625" customWidth="1"/>
    <col min="5379" max="5380" width="13.42578125" customWidth="1"/>
    <col min="5383" max="5383" width="12" bestFit="1" customWidth="1"/>
    <col min="5385" max="5385" width="13.7109375" customWidth="1"/>
    <col min="5387" max="5387" width="14.140625" customWidth="1"/>
    <col min="5388" max="5388" width="14.42578125" customWidth="1"/>
    <col min="5389" max="5389" width="14.28515625" customWidth="1"/>
    <col min="5390" max="5390" width="12" customWidth="1"/>
    <col min="5391" max="5391" width="13.85546875" customWidth="1"/>
    <col min="5634" max="5634" width="17.28515625" customWidth="1"/>
    <col min="5635" max="5636" width="13.42578125" customWidth="1"/>
    <col min="5639" max="5639" width="12" bestFit="1" customWidth="1"/>
    <col min="5641" max="5641" width="13.7109375" customWidth="1"/>
    <col min="5643" max="5643" width="14.140625" customWidth="1"/>
    <col min="5644" max="5644" width="14.42578125" customWidth="1"/>
    <col min="5645" max="5645" width="14.28515625" customWidth="1"/>
    <col min="5646" max="5646" width="12" customWidth="1"/>
    <col min="5647" max="5647" width="13.85546875" customWidth="1"/>
    <col min="5890" max="5890" width="17.28515625" customWidth="1"/>
    <col min="5891" max="5892" width="13.42578125" customWidth="1"/>
    <col min="5895" max="5895" width="12" bestFit="1" customWidth="1"/>
    <col min="5897" max="5897" width="13.7109375" customWidth="1"/>
    <col min="5899" max="5899" width="14.140625" customWidth="1"/>
    <col min="5900" max="5900" width="14.42578125" customWidth="1"/>
    <col min="5901" max="5901" width="14.28515625" customWidth="1"/>
    <col min="5902" max="5902" width="12" customWidth="1"/>
    <col min="5903" max="5903" width="13.85546875" customWidth="1"/>
    <col min="6146" max="6146" width="17.28515625" customWidth="1"/>
    <col min="6147" max="6148" width="13.42578125" customWidth="1"/>
    <col min="6151" max="6151" width="12" bestFit="1" customWidth="1"/>
    <col min="6153" max="6153" width="13.7109375" customWidth="1"/>
    <col min="6155" max="6155" width="14.140625" customWidth="1"/>
    <col min="6156" max="6156" width="14.42578125" customWidth="1"/>
    <col min="6157" max="6157" width="14.28515625" customWidth="1"/>
    <col min="6158" max="6158" width="12" customWidth="1"/>
    <col min="6159" max="6159" width="13.85546875" customWidth="1"/>
    <col min="6402" max="6402" width="17.28515625" customWidth="1"/>
    <col min="6403" max="6404" width="13.42578125" customWidth="1"/>
    <col min="6407" max="6407" width="12" bestFit="1" customWidth="1"/>
    <col min="6409" max="6409" width="13.7109375" customWidth="1"/>
    <col min="6411" max="6411" width="14.140625" customWidth="1"/>
    <col min="6412" max="6412" width="14.42578125" customWidth="1"/>
    <col min="6413" max="6413" width="14.28515625" customWidth="1"/>
    <col min="6414" max="6414" width="12" customWidth="1"/>
    <col min="6415" max="6415" width="13.85546875" customWidth="1"/>
    <col min="6658" max="6658" width="17.28515625" customWidth="1"/>
    <col min="6659" max="6660" width="13.42578125" customWidth="1"/>
    <col min="6663" max="6663" width="12" bestFit="1" customWidth="1"/>
    <col min="6665" max="6665" width="13.7109375" customWidth="1"/>
    <col min="6667" max="6667" width="14.140625" customWidth="1"/>
    <col min="6668" max="6668" width="14.42578125" customWidth="1"/>
    <col min="6669" max="6669" width="14.28515625" customWidth="1"/>
    <col min="6670" max="6670" width="12" customWidth="1"/>
    <col min="6671" max="6671" width="13.85546875" customWidth="1"/>
    <col min="6914" max="6914" width="17.28515625" customWidth="1"/>
    <col min="6915" max="6916" width="13.42578125" customWidth="1"/>
    <col min="6919" max="6919" width="12" bestFit="1" customWidth="1"/>
    <col min="6921" max="6921" width="13.7109375" customWidth="1"/>
    <col min="6923" max="6923" width="14.140625" customWidth="1"/>
    <col min="6924" max="6924" width="14.42578125" customWidth="1"/>
    <col min="6925" max="6925" width="14.28515625" customWidth="1"/>
    <col min="6926" max="6926" width="12" customWidth="1"/>
    <col min="6927" max="6927" width="13.85546875" customWidth="1"/>
    <col min="7170" max="7170" width="17.28515625" customWidth="1"/>
    <col min="7171" max="7172" width="13.42578125" customWidth="1"/>
    <col min="7175" max="7175" width="12" bestFit="1" customWidth="1"/>
    <col min="7177" max="7177" width="13.7109375" customWidth="1"/>
    <col min="7179" max="7179" width="14.140625" customWidth="1"/>
    <col min="7180" max="7180" width="14.42578125" customWidth="1"/>
    <col min="7181" max="7181" width="14.28515625" customWidth="1"/>
    <col min="7182" max="7182" width="12" customWidth="1"/>
    <col min="7183" max="7183" width="13.85546875" customWidth="1"/>
    <col min="7426" max="7426" width="17.28515625" customWidth="1"/>
    <col min="7427" max="7428" width="13.42578125" customWidth="1"/>
    <col min="7431" max="7431" width="12" bestFit="1" customWidth="1"/>
    <col min="7433" max="7433" width="13.7109375" customWidth="1"/>
    <col min="7435" max="7435" width="14.140625" customWidth="1"/>
    <col min="7436" max="7436" width="14.42578125" customWidth="1"/>
    <col min="7437" max="7437" width="14.28515625" customWidth="1"/>
    <col min="7438" max="7438" width="12" customWidth="1"/>
    <col min="7439" max="7439" width="13.85546875" customWidth="1"/>
    <col min="7682" max="7682" width="17.28515625" customWidth="1"/>
    <col min="7683" max="7684" width="13.42578125" customWidth="1"/>
    <col min="7687" max="7687" width="12" bestFit="1" customWidth="1"/>
    <col min="7689" max="7689" width="13.7109375" customWidth="1"/>
    <col min="7691" max="7691" width="14.140625" customWidth="1"/>
    <col min="7692" max="7692" width="14.42578125" customWidth="1"/>
    <col min="7693" max="7693" width="14.28515625" customWidth="1"/>
    <col min="7694" max="7694" width="12" customWidth="1"/>
    <col min="7695" max="7695" width="13.85546875" customWidth="1"/>
    <col min="7938" max="7938" width="17.28515625" customWidth="1"/>
    <col min="7939" max="7940" width="13.42578125" customWidth="1"/>
    <col min="7943" max="7943" width="12" bestFit="1" customWidth="1"/>
    <col min="7945" max="7945" width="13.7109375" customWidth="1"/>
    <col min="7947" max="7947" width="14.140625" customWidth="1"/>
    <col min="7948" max="7948" width="14.42578125" customWidth="1"/>
    <col min="7949" max="7949" width="14.28515625" customWidth="1"/>
    <col min="7950" max="7950" width="12" customWidth="1"/>
    <col min="7951" max="7951" width="13.85546875" customWidth="1"/>
    <col min="8194" max="8194" width="17.28515625" customWidth="1"/>
    <col min="8195" max="8196" width="13.42578125" customWidth="1"/>
    <col min="8199" max="8199" width="12" bestFit="1" customWidth="1"/>
    <col min="8201" max="8201" width="13.7109375" customWidth="1"/>
    <col min="8203" max="8203" width="14.140625" customWidth="1"/>
    <col min="8204" max="8204" width="14.42578125" customWidth="1"/>
    <col min="8205" max="8205" width="14.28515625" customWidth="1"/>
    <col min="8206" max="8206" width="12" customWidth="1"/>
    <col min="8207" max="8207" width="13.85546875" customWidth="1"/>
    <col min="8450" max="8450" width="17.28515625" customWidth="1"/>
    <col min="8451" max="8452" width="13.42578125" customWidth="1"/>
    <col min="8455" max="8455" width="12" bestFit="1" customWidth="1"/>
    <col min="8457" max="8457" width="13.7109375" customWidth="1"/>
    <col min="8459" max="8459" width="14.140625" customWidth="1"/>
    <col min="8460" max="8460" width="14.42578125" customWidth="1"/>
    <col min="8461" max="8461" width="14.28515625" customWidth="1"/>
    <col min="8462" max="8462" width="12" customWidth="1"/>
    <col min="8463" max="8463" width="13.85546875" customWidth="1"/>
    <col min="8706" max="8706" width="17.28515625" customWidth="1"/>
    <col min="8707" max="8708" width="13.42578125" customWidth="1"/>
    <col min="8711" max="8711" width="12" bestFit="1" customWidth="1"/>
    <col min="8713" max="8713" width="13.7109375" customWidth="1"/>
    <col min="8715" max="8715" width="14.140625" customWidth="1"/>
    <col min="8716" max="8716" width="14.42578125" customWidth="1"/>
    <col min="8717" max="8717" width="14.28515625" customWidth="1"/>
    <col min="8718" max="8718" width="12" customWidth="1"/>
    <col min="8719" max="8719" width="13.85546875" customWidth="1"/>
    <col min="8962" max="8962" width="17.28515625" customWidth="1"/>
    <col min="8963" max="8964" width="13.42578125" customWidth="1"/>
    <col min="8967" max="8967" width="12" bestFit="1" customWidth="1"/>
    <col min="8969" max="8969" width="13.7109375" customWidth="1"/>
    <col min="8971" max="8971" width="14.140625" customWidth="1"/>
    <col min="8972" max="8972" width="14.42578125" customWidth="1"/>
    <col min="8973" max="8973" width="14.28515625" customWidth="1"/>
    <col min="8974" max="8974" width="12" customWidth="1"/>
    <col min="8975" max="8975" width="13.85546875" customWidth="1"/>
    <col min="9218" max="9218" width="17.28515625" customWidth="1"/>
    <col min="9219" max="9220" width="13.42578125" customWidth="1"/>
    <col min="9223" max="9223" width="12" bestFit="1" customWidth="1"/>
    <col min="9225" max="9225" width="13.7109375" customWidth="1"/>
    <col min="9227" max="9227" width="14.140625" customWidth="1"/>
    <col min="9228" max="9228" width="14.42578125" customWidth="1"/>
    <col min="9229" max="9229" width="14.28515625" customWidth="1"/>
    <col min="9230" max="9230" width="12" customWidth="1"/>
    <col min="9231" max="9231" width="13.85546875" customWidth="1"/>
    <col min="9474" max="9474" width="17.28515625" customWidth="1"/>
    <col min="9475" max="9476" width="13.42578125" customWidth="1"/>
    <col min="9479" max="9479" width="12" bestFit="1" customWidth="1"/>
    <col min="9481" max="9481" width="13.7109375" customWidth="1"/>
    <col min="9483" max="9483" width="14.140625" customWidth="1"/>
    <col min="9484" max="9484" width="14.42578125" customWidth="1"/>
    <col min="9485" max="9485" width="14.28515625" customWidth="1"/>
    <col min="9486" max="9486" width="12" customWidth="1"/>
    <col min="9487" max="9487" width="13.85546875" customWidth="1"/>
    <col min="9730" max="9730" width="17.28515625" customWidth="1"/>
    <col min="9731" max="9732" width="13.42578125" customWidth="1"/>
    <col min="9735" max="9735" width="12" bestFit="1" customWidth="1"/>
    <col min="9737" max="9737" width="13.7109375" customWidth="1"/>
    <col min="9739" max="9739" width="14.140625" customWidth="1"/>
    <col min="9740" max="9740" width="14.42578125" customWidth="1"/>
    <col min="9741" max="9741" width="14.28515625" customWidth="1"/>
    <col min="9742" max="9742" width="12" customWidth="1"/>
    <col min="9743" max="9743" width="13.85546875" customWidth="1"/>
    <col min="9986" max="9986" width="17.28515625" customWidth="1"/>
    <col min="9987" max="9988" width="13.42578125" customWidth="1"/>
    <col min="9991" max="9991" width="12" bestFit="1" customWidth="1"/>
    <col min="9993" max="9993" width="13.7109375" customWidth="1"/>
    <col min="9995" max="9995" width="14.140625" customWidth="1"/>
    <col min="9996" max="9996" width="14.42578125" customWidth="1"/>
    <col min="9997" max="9997" width="14.28515625" customWidth="1"/>
    <col min="9998" max="9998" width="12" customWidth="1"/>
    <col min="9999" max="9999" width="13.85546875" customWidth="1"/>
    <col min="10242" max="10242" width="17.28515625" customWidth="1"/>
    <col min="10243" max="10244" width="13.42578125" customWidth="1"/>
    <col min="10247" max="10247" width="12" bestFit="1" customWidth="1"/>
    <col min="10249" max="10249" width="13.7109375" customWidth="1"/>
    <col min="10251" max="10251" width="14.140625" customWidth="1"/>
    <col min="10252" max="10252" width="14.42578125" customWidth="1"/>
    <col min="10253" max="10253" width="14.28515625" customWidth="1"/>
    <col min="10254" max="10254" width="12" customWidth="1"/>
    <col min="10255" max="10255" width="13.85546875" customWidth="1"/>
    <col min="10498" max="10498" width="17.28515625" customWidth="1"/>
    <col min="10499" max="10500" width="13.42578125" customWidth="1"/>
    <col min="10503" max="10503" width="12" bestFit="1" customWidth="1"/>
    <col min="10505" max="10505" width="13.7109375" customWidth="1"/>
    <col min="10507" max="10507" width="14.140625" customWidth="1"/>
    <col min="10508" max="10508" width="14.42578125" customWidth="1"/>
    <col min="10509" max="10509" width="14.28515625" customWidth="1"/>
    <col min="10510" max="10510" width="12" customWidth="1"/>
    <col min="10511" max="10511" width="13.85546875" customWidth="1"/>
    <col min="10754" max="10754" width="17.28515625" customWidth="1"/>
    <col min="10755" max="10756" width="13.42578125" customWidth="1"/>
    <col min="10759" max="10759" width="12" bestFit="1" customWidth="1"/>
    <col min="10761" max="10761" width="13.7109375" customWidth="1"/>
    <col min="10763" max="10763" width="14.140625" customWidth="1"/>
    <col min="10764" max="10764" width="14.42578125" customWidth="1"/>
    <col min="10765" max="10765" width="14.28515625" customWidth="1"/>
    <col min="10766" max="10766" width="12" customWidth="1"/>
    <col min="10767" max="10767" width="13.85546875" customWidth="1"/>
    <col min="11010" max="11010" width="17.28515625" customWidth="1"/>
    <col min="11011" max="11012" width="13.42578125" customWidth="1"/>
    <col min="11015" max="11015" width="12" bestFit="1" customWidth="1"/>
    <col min="11017" max="11017" width="13.7109375" customWidth="1"/>
    <col min="11019" max="11019" width="14.140625" customWidth="1"/>
    <col min="11020" max="11020" width="14.42578125" customWidth="1"/>
    <col min="11021" max="11021" width="14.28515625" customWidth="1"/>
    <col min="11022" max="11022" width="12" customWidth="1"/>
    <col min="11023" max="11023" width="13.85546875" customWidth="1"/>
    <col min="11266" max="11266" width="17.28515625" customWidth="1"/>
    <col min="11267" max="11268" width="13.42578125" customWidth="1"/>
    <col min="11271" max="11271" width="12" bestFit="1" customWidth="1"/>
    <col min="11273" max="11273" width="13.7109375" customWidth="1"/>
    <col min="11275" max="11275" width="14.140625" customWidth="1"/>
    <col min="11276" max="11276" width="14.42578125" customWidth="1"/>
    <col min="11277" max="11277" width="14.28515625" customWidth="1"/>
    <col min="11278" max="11278" width="12" customWidth="1"/>
    <col min="11279" max="11279" width="13.85546875" customWidth="1"/>
    <col min="11522" max="11522" width="17.28515625" customWidth="1"/>
    <col min="11523" max="11524" width="13.42578125" customWidth="1"/>
    <col min="11527" max="11527" width="12" bestFit="1" customWidth="1"/>
    <col min="11529" max="11529" width="13.7109375" customWidth="1"/>
    <col min="11531" max="11531" width="14.140625" customWidth="1"/>
    <col min="11532" max="11532" width="14.42578125" customWidth="1"/>
    <col min="11533" max="11533" width="14.28515625" customWidth="1"/>
    <col min="11534" max="11534" width="12" customWidth="1"/>
    <col min="11535" max="11535" width="13.85546875" customWidth="1"/>
    <col min="11778" max="11778" width="17.28515625" customWidth="1"/>
    <col min="11779" max="11780" width="13.42578125" customWidth="1"/>
    <col min="11783" max="11783" width="12" bestFit="1" customWidth="1"/>
    <col min="11785" max="11785" width="13.7109375" customWidth="1"/>
    <col min="11787" max="11787" width="14.140625" customWidth="1"/>
    <col min="11788" max="11788" width="14.42578125" customWidth="1"/>
    <col min="11789" max="11789" width="14.28515625" customWidth="1"/>
    <col min="11790" max="11790" width="12" customWidth="1"/>
    <col min="11791" max="11791" width="13.85546875" customWidth="1"/>
    <col min="12034" max="12034" width="17.28515625" customWidth="1"/>
    <col min="12035" max="12036" width="13.42578125" customWidth="1"/>
    <col min="12039" max="12039" width="12" bestFit="1" customWidth="1"/>
    <col min="12041" max="12041" width="13.7109375" customWidth="1"/>
    <col min="12043" max="12043" width="14.140625" customWidth="1"/>
    <col min="12044" max="12044" width="14.42578125" customWidth="1"/>
    <col min="12045" max="12045" width="14.28515625" customWidth="1"/>
    <col min="12046" max="12046" width="12" customWidth="1"/>
    <col min="12047" max="12047" width="13.85546875" customWidth="1"/>
    <col min="12290" max="12290" width="17.28515625" customWidth="1"/>
    <col min="12291" max="12292" width="13.42578125" customWidth="1"/>
    <col min="12295" max="12295" width="12" bestFit="1" customWidth="1"/>
    <col min="12297" max="12297" width="13.7109375" customWidth="1"/>
    <col min="12299" max="12299" width="14.140625" customWidth="1"/>
    <col min="12300" max="12300" width="14.42578125" customWidth="1"/>
    <col min="12301" max="12301" width="14.28515625" customWidth="1"/>
    <col min="12302" max="12302" width="12" customWidth="1"/>
    <col min="12303" max="12303" width="13.85546875" customWidth="1"/>
    <col min="12546" max="12546" width="17.28515625" customWidth="1"/>
    <col min="12547" max="12548" width="13.42578125" customWidth="1"/>
    <col min="12551" max="12551" width="12" bestFit="1" customWidth="1"/>
    <col min="12553" max="12553" width="13.7109375" customWidth="1"/>
    <col min="12555" max="12555" width="14.140625" customWidth="1"/>
    <col min="12556" max="12556" width="14.42578125" customWidth="1"/>
    <col min="12557" max="12557" width="14.28515625" customWidth="1"/>
    <col min="12558" max="12558" width="12" customWidth="1"/>
    <col min="12559" max="12559" width="13.85546875" customWidth="1"/>
    <col min="12802" max="12802" width="17.28515625" customWidth="1"/>
    <col min="12803" max="12804" width="13.42578125" customWidth="1"/>
    <col min="12807" max="12807" width="12" bestFit="1" customWidth="1"/>
    <col min="12809" max="12809" width="13.7109375" customWidth="1"/>
    <col min="12811" max="12811" width="14.140625" customWidth="1"/>
    <col min="12812" max="12812" width="14.42578125" customWidth="1"/>
    <col min="12813" max="12813" width="14.28515625" customWidth="1"/>
    <col min="12814" max="12814" width="12" customWidth="1"/>
    <col min="12815" max="12815" width="13.85546875" customWidth="1"/>
    <col min="13058" max="13058" width="17.28515625" customWidth="1"/>
    <col min="13059" max="13060" width="13.42578125" customWidth="1"/>
    <col min="13063" max="13063" width="12" bestFit="1" customWidth="1"/>
    <col min="13065" max="13065" width="13.7109375" customWidth="1"/>
    <col min="13067" max="13067" width="14.140625" customWidth="1"/>
    <col min="13068" max="13068" width="14.42578125" customWidth="1"/>
    <col min="13069" max="13069" width="14.28515625" customWidth="1"/>
    <col min="13070" max="13070" width="12" customWidth="1"/>
    <col min="13071" max="13071" width="13.85546875" customWidth="1"/>
    <col min="13314" max="13314" width="17.28515625" customWidth="1"/>
    <col min="13315" max="13316" width="13.42578125" customWidth="1"/>
    <col min="13319" max="13319" width="12" bestFit="1" customWidth="1"/>
    <col min="13321" max="13321" width="13.7109375" customWidth="1"/>
    <col min="13323" max="13323" width="14.140625" customWidth="1"/>
    <col min="13324" max="13324" width="14.42578125" customWidth="1"/>
    <col min="13325" max="13325" width="14.28515625" customWidth="1"/>
    <col min="13326" max="13326" width="12" customWidth="1"/>
    <col min="13327" max="13327" width="13.85546875" customWidth="1"/>
    <col min="13570" max="13570" width="17.28515625" customWidth="1"/>
    <col min="13571" max="13572" width="13.42578125" customWidth="1"/>
    <col min="13575" max="13575" width="12" bestFit="1" customWidth="1"/>
    <col min="13577" max="13577" width="13.7109375" customWidth="1"/>
    <col min="13579" max="13579" width="14.140625" customWidth="1"/>
    <col min="13580" max="13580" width="14.42578125" customWidth="1"/>
    <col min="13581" max="13581" width="14.28515625" customWidth="1"/>
    <col min="13582" max="13582" width="12" customWidth="1"/>
    <col min="13583" max="13583" width="13.85546875" customWidth="1"/>
    <col min="13826" max="13826" width="17.28515625" customWidth="1"/>
    <col min="13827" max="13828" width="13.42578125" customWidth="1"/>
    <col min="13831" max="13831" width="12" bestFit="1" customWidth="1"/>
    <col min="13833" max="13833" width="13.7109375" customWidth="1"/>
    <col min="13835" max="13835" width="14.140625" customWidth="1"/>
    <col min="13836" max="13836" width="14.42578125" customWidth="1"/>
    <col min="13837" max="13837" width="14.28515625" customWidth="1"/>
    <col min="13838" max="13838" width="12" customWidth="1"/>
    <col min="13839" max="13839" width="13.85546875" customWidth="1"/>
    <col min="14082" max="14082" width="17.28515625" customWidth="1"/>
    <col min="14083" max="14084" width="13.42578125" customWidth="1"/>
    <col min="14087" max="14087" width="12" bestFit="1" customWidth="1"/>
    <col min="14089" max="14089" width="13.7109375" customWidth="1"/>
    <col min="14091" max="14091" width="14.140625" customWidth="1"/>
    <col min="14092" max="14092" width="14.42578125" customWidth="1"/>
    <col min="14093" max="14093" width="14.28515625" customWidth="1"/>
    <col min="14094" max="14094" width="12" customWidth="1"/>
    <col min="14095" max="14095" width="13.85546875" customWidth="1"/>
    <col min="14338" max="14338" width="17.28515625" customWidth="1"/>
    <col min="14339" max="14340" width="13.42578125" customWidth="1"/>
    <col min="14343" max="14343" width="12" bestFit="1" customWidth="1"/>
    <col min="14345" max="14345" width="13.7109375" customWidth="1"/>
    <col min="14347" max="14347" width="14.140625" customWidth="1"/>
    <col min="14348" max="14348" width="14.42578125" customWidth="1"/>
    <col min="14349" max="14349" width="14.28515625" customWidth="1"/>
    <col min="14350" max="14350" width="12" customWidth="1"/>
    <col min="14351" max="14351" width="13.85546875" customWidth="1"/>
    <col min="14594" max="14594" width="17.28515625" customWidth="1"/>
    <col min="14595" max="14596" width="13.42578125" customWidth="1"/>
    <col min="14599" max="14599" width="12" bestFit="1" customWidth="1"/>
    <col min="14601" max="14601" width="13.7109375" customWidth="1"/>
    <col min="14603" max="14603" width="14.140625" customWidth="1"/>
    <col min="14604" max="14604" width="14.42578125" customWidth="1"/>
    <col min="14605" max="14605" width="14.28515625" customWidth="1"/>
    <col min="14606" max="14606" width="12" customWidth="1"/>
    <col min="14607" max="14607" width="13.85546875" customWidth="1"/>
    <col min="14850" max="14850" width="17.28515625" customWidth="1"/>
    <col min="14851" max="14852" width="13.42578125" customWidth="1"/>
    <col min="14855" max="14855" width="12" bestFit="1" customWidth="1"/>
    <col min="14857" max="14857" width="13.7109375" customWidth="1"/>
    <col min="14859" max="14859" width="14.140625" customWidth="1"/>
    <col min="14860" max="14860" width="14.42578125" customWidth="1"/>
    <col min="14861" max="14861" width="14.28515625" customWidth="1"/>
    <col min="14862" max="14862" width="12" customWidth="1"/>
    <col min="14863" max="14863" width="13.85546875" customWidth="1"/>
    <col min="15106" max="15106" width="17.28515625" customWidth="1"/>
    <col min="15107" max="15108" width="13.42578125" customWidth="1"/>
    <col min="15111" max="15111" width="12" bestFit="1" customWidth="1"/>
    <col min="15113" max="15113" width="13.7109375" customWidth="1"/>
    <col min="15115" max="15115" width="14.140625" customWidth="1"/>
    <col min="15116" max="15116" width="14.42578125" customWidth="1"/>
    <col min="15117" max="15117" width="14.28515625" customWidth="1"/>
    <col min="15118" max="15118" width="12" customWidth="1"/>
    <col min="15119" max="15119" width="13.85546875" customWidth="1"/>
    <col min="15362" max="15362" width="17.28515625" customWidth="1"/>
    <col min="15363" max="15364" width="13.42578125" customWidth="1"/>
    <col min="15367" max="15367" width="12" bestFit="1" customWidth="1"/>
    <col min="15369" max="15369" width="13.7109375" customWidth="1"/>
    <col min="15371" max="15371" width="14.140625" customWidth="1"/>
    <col min="15372" max="15372" width="14.42578125" customWidth="1"/>
    <col min="15373" max="15373" width="14.28515625" customWidth="1"/>
    <col min="15374" max="15374" width="12" customWidth="1"/>
    <col min="15375" max="15375" width="13.85546875" customWidth="1"/>
    <col min="15618" max="15618" width="17.28515625" customWidth="1"/>
    <col min="15619" max="15620" width="13.42578125" customWidth="1"/>
    <col min="15623" max="15623" width="12" bestFit="1" customWidth="1"/>
    <col min="15625" max="15625" width="13.7109375" customWidth="1"/>
    <col min="15627" max="15627" width="14.140625" customWidth="1"/>
    <col min="15628" max="15628" width="14.42578125" customWidth="1"/>
    <col min="15629" max="15629" width="14.28515625" customWidth="1"/>
    <col min="15630" max="15630" width="12" customWidth="1"/>
    <col min="15631" max="15631" width="13.85546875" customWidth="1"/>
    <col min="15874" max="15874" width="17.28515625" customWidth="1"/>
    <col min="15875" max="15876" width="13.42578125" customWidth="1"/>
    <col min="15879" max="15879" width="12" bestFit="1" customWidth="1"/>
    <col min="15881" max="15881" width="13.7109375" customWidth="1"/>
    <col min="15883" max="15883" width="14.140625" customWidth="1"/>
    <col min="15884" max="15884" width="14.42578125" customWidth="1"/>
    <col min="15885" max="15885" width="14.28515625" customWidth="1"/>
    <col min="15886" max="15886" width="12" customWidth="1"/>
    <col min="15887" max="15887" width="13.85546875" customWidth="1"/>
    <col min="16130" max="16130" width="17.28515625" customWidth="1"/>
    <col min="16131" max="16132" width="13.42578125" customWidth="1"/>
    <col min="16135" max="16135" width="12" bestFit="1" customWidth="1"/>
    <col min="16137" max="16137" width="13.7109375" customWidth="1"/>
    <col min="16139" max="16139" width="14.140625" customWidth="1"/>
    <col min="16140" max="16140" width="14.42578125" customWidth="1"/>
    <col min="16141" max="16141" width="14.28515625" customWidth="1"/>
    <col min="16142" max="16142" width="12" customWidth="1"/>
    <col min="16143" max="16143" width="13.85546875" customWidth="1"/>
  </cols>
  <sheetData>
    <row r="3" spans="2:13" ht="15.75" x14ac:dyDescent="0.25">
      <c r="B3" s="19" t="s">
        <v>55</v>
      </c>
    </row>
    <row r="4" spans="2:13" ht="15.75" x14ac:dyDescent="0.25">
      <c r="B4" s="19" t="s">
        <v>56</v>
      </c>
    </row>
    <row r="6" spans="2:13" x14ac:dyDescent="0.25">
      <c r="B6" t="s">
        <v>57</v>
      </c>
    </row>
    <row r="7" spans="2:13" x14ac:dyDescent="0.25">
      <c r="B7" t="s">
        <v>58</v>
      </c>
    </row>
    <row r="8" spans="2:13" x14ac:dyDescent="0.25">
      <c r="B8" t="s">
        <v>59</v>
      </c>
    </row>
    <row r="9" spans="2:13" x14ac:dyDescent="0.25">
      <c r="B9" t="s">
        <v>60</v>
      </c>
    </row>
    <row r="11" spans="2:13" ht="15.75" x14ac:dyDescent="0.25">
      <c r="B11" s="20" t="s">
        <v>61</v>
      </c>
      <c r="C11" s="1"/>
      <c r="K11" s="20" t="s">
        <v>62</v>
      </c>
      <c r="L11" s="1"/>
      <c r="M11" s="1"/>
    </row>
    <row r="12" spans="2:13" x14ac:dyDescent="0.25">
      <c r="B12" s="51" t="s">
        <v>63</v>
      </c>
      <c r="C12" s="14"/>
    </row>
    <row r="13" spans="2:13" x14ac:dyDescent="0.25">
      <c r="G13" s="21" t="s">
        <v>64</v>
      </c>
    </row>
    <row r="14" spans="2:13" x14ac:dyDescent="0.25">
      <c r="K14" t="s">
        <v>65</v>
      </c>
    </row>
    <row r="15" spans="2:13" x14ac:dyDescent="0.25">
      <c r="B15" s="2" t="s">
        <v>66</v>
      </c>
      <c r="G15" s="22">
        <v>25</v>
      </c>
    </row>
    <row r="16" spans="2:13" x14ac:dyDescent="0.25">
      <c r="B16" s="2"/>
      <c r="G16" s="23"/>
      <c r="K16" t="s">
        <v>67</v>
      </c>
    </row>
    <row r="17" spans="1:16" x14ac:dyDescent="0.25">
      <c r="B17" s="2" t="s">
        <v>68</v>
      </c>
      <c r="F17" s="54">
        <v>0.16692000000000001</v>
      </c>
      <c r="G17" s="23">
        <f>G15*F17</f>
        <v>4.173</v>
      </c>
      <c r="K17" t="s">
        <v>69</v>
      </c>
    </row>
    <row r="18" spans="1:16" x14ac:dyDescent="0.25">
      <c r="B18" s="2"/>
      <c r="G18" s="23"/>
      <c r="K18" t="s">
        <v>70</v>
      </c>
    </row>
    <row r="19" spans="1:16" x14ac:dyDescent="0.25">
      <c r="B19" s="2" t="s">
        <v>71</v>
      </c>
      <c r="E19" s="23" t="s">
        <v>72</v>
      </c>
      <c r="F19" s="23" t="s">
        <v>73</v>
      </c>
      <c r="G19" s="45">
        <f>H31</f>
        <v>9.6038415366146452</v>
      </c>
      <c r="K19" t="s">
        <v>74</v>
      </c>
    </row>
    <row r="20" spans="1:16" x14ac:dyDescent="0.25">
      <c r="B20" s="2"/>
      <c r="E20" s="2"/>
      <c r="F20" s="2"/>
      <c r="G20" s="23"/>
      <c r="K20" t="s">
        <v>75</v>
      </c>
    </row>
    <row r="21" spans="1:16" ht="15.75" customHeight="1" thickBot="1" x14ac:dyDescent="0.3">
      <c r="B21" s="2" t="s">
        <v>76</v>
      </c>
      <c r="E21" s="23" t="s">
        <v>77</v>
      </c>
      <c r="F21" s="23" t="s">
        <v>78</v>
      </c>
      <c r="G21" s="47">
        <f>F43</f>
        <v>3.6466250000000002</v>
      </c>
      <c r="K21" t="s">
        <v>79</v>
      </c>
    </row>
    <row r="22" spans="1:16" ht="18" customHeight="1" x14ac:dyDescent="0.25">
      <c r="B22" s="2"/>
      <c r="G22" s="23"/>
      <c r="K22" t="s">
        <v>80</v>
      </c>
    </row>
    <row r="23" spans="1:16" ht="15.75" thickBot="1" x14ac:dyDescent="0.3">
      <c r="B23" s="2" t="s">
        <v>81</v>
      </c>
      <c r="G23" s="49">
        <f>SUM(G15:G22)</f>
        <v>42.423466536614647</v>
      </c>
      <c r="H23" s="23" t="s">
        <v>82</v>
      </c>
      <c r="K23" t="s">
        <v>83</v>
      </c>
    </row>
    <row r="24" spans="1:16" ht="21.75" customHeight="1" thickTop="1" x14ac:dyDescent="0.25">
      <c r="G24" s="3"/>
    </row>
    <row r="25" spans="1:16" x14ac:dyDescent="0.25">
      <c r="A25" s="23">
        <v>1</v>
      </c>
      <c r="B25" s="2" t="s">
        <v>84</v>
      </c>
      <c r="G25" s="3"/>
      <c r="O25" s="23" t="s">
        <v>85</v>
      </c>
      <c r="P25" s="3"/>
    </row>
    <row r="26" spans="1:16" x14ac:dyDescent="0.25">
      <c r="G26" s="3"/>
      <c r="K26" s="23" t="s">
        <v>86</v>
      </c>
      <c r="L26" s="23" t="s">
        <v>87</v>
      </c>
      <c r="M26" s="23" t="s">
        <v>88</v>
      </c>
      <c r="N26" s="23" t="s">
        <v>89</v>
      </c>
      <c r="O26" s="23" t="s">
        <v>90</v>
      </c>
      <c r="P26" s="3"/>
    </row>
    <row r="27" spans="1:16" x14ac:dyDescent="0.25">
      <c r="B27" s="23" t="s">
        <v>91</v>
      </c>
      <c r="C27" s="23" t="s">
        <v>92</v>
      </c>
      <c r="D27" s="23" t="s">
        <v>92</v>
      </c>
      <c r="E27" s="23" t="s">
        <v>91</v>
      </c>
      <c r="F27" s="23" t="s">
        <v>93</v>
      </c>
      <c r="G27" s="23" t="s">
        <v>94</v>
      </c>
      <c r="H27" s="23" t="s">
        <v>95</v>
      </c>
      <c r="K27" s="23" t="s">
        <v>96</v>
      </c>
      <c r="L27" s="23" t="s">
        <v>97</v>
      </c>
      <c r="M27" s="23" t="s">
        <v>98</v>
      </c>
      <c r="N27" s="23" t="s">
        <v>99</v>
      </c>
      <c r="O27" s="3"/>
      <c r="P27" s="3"/>
    </row>
    <row r="28" spans="1:16" ht="15.75" thickBot="1" x14ac:dyDescent="0.3">
      <c r="B28" s="23" t="s">
        <v>100</v>
      </c>
      <c r="C28" s="23" t="s">
        <v>101</v>
      </c>
      <c r="D28" s="23" t="s">
        <v>102</v>
      </c>
      <c r="E28" s="23" t="s">
        <v>103</v>
      </c>
      <c r="F28" s="23" t="s">
        <v>104</v>
      </c>
      <c r="G28" s="23" t="s">
        <v>105</v>
      </c>
      <c r="H28" s="23" t="s">
        <v>96</v>
      </c>
      <c r="M28" s="23" t="s">
        <v>106</v>
      </c>
      <c r="N28" s="23" t="s">
        <v>64</v>
      </c>
      <c r="O28" s="25">
        <f>N29/M29</f>
        <v>0.66666666666666663</v>
      </c>
    </row>
    <row r="29" spans="1:16" ht="16.5" thickTop="1" thickBot="1" x14ac:dyDescent="0.3">
      <c r="B29" s="23" t="s">
        <v>107</v>
      </c>
      <c r="C29" s="23" t="s">
        <v>108</v>
      </c>
      <c r="D29" s="23" t="s">
        <v>109</v>
      </c>
      <c r="E29" s="23"/>
      <c r="F29" s="23" t="s">
        <v>110</v>
      </c>
      <c r="G29" s="23" t="s">
        <v>111</v>
      </c>
      <c r="H29" s="23"/>
      <c r="K29" s="50">
        <f>G23</f>
        <v>42.423466536614647</v>
      </c>
      <c r="L29" s="26">
        <v>3</v>
      </c>
      <c r="M29" s="27">
        <f>K29*L29</f>
        <v>127.27039960984393</v>
      </c>
      <c r="N29" s="27">
        <f>M29-K29</f>
        <v>84.84693307322928</v>
      </c>
    </row>
    <row r="30" spans="1:16" ht="15.75" thickTop="1" x14ac:dyDescent="0.25">
      <c r="B30" s="2"/>
      <c r="C30" s="3"/>
      <c r="E30" s="2"/>
      <c r="F30" s="2"/>
      <c r="G30" s="2"/>
      <c r="H30" s="2"/>
      <c r="K30" s="23" t="s">
        <v>82</v>
      </c>
    </row>
    <row r="31" spans="1:16" ht="15.75" thickBot="1" x14ac:dyDescent="0.3">
      <c r="B31" s="28">
        <f>H54</f>
        <v>238</v>
      </c>
      <c r="C31" s="3">
        <v>7</v>
      </c>
      <c r="D31" s="23">
        <f>B31*C31</f>
        <v>1666</v>
      </c>
      <c r="E31" s="26">
        <v>5</v>
      </c>
      <c r="F31" s="28">
        <f>D31*E31</f>
        <v>8330</v>
      </c>
      <c r="G31" s="22">
        <v>80000</v>
      </c>
      <c r="H31" s="46">
        <f>G31/F31</f>
        <v>9.6038415366146452</v>
      </c>
      <c r="I31" s="23" t="s">
        <v>73</v>
      </c>
    </row>
    <row r="32" spans="1:16" ht="15.75" thickTop="1" x14ac:dyDescent="0.25">
      <c r="K32" s="2" t="s">
        <v>112</v>
      </c>
    </row>
    <row r="33" spans="1:17" x14ac:dyDescent="0.25">
      <c r="B33" s="23"/>
      <c r="G33" s="2" t="s">
        <v>113</v>
      </c>
    </row>
    <row r="34" spans="1:17" x14ac:dyDescent="0.25">
      <c r="B34" s="23"/>
      <c r="G34" s="2" t="s">
        <v>114</v>
      </c>
      <c r="O34" s="23" t="s">
        <v>115</v>
      </c>
    </row>
    <row r="35" spans="1:17" x14ac:dyDescent="0.25">
      <c r="G35" s="2" t="s">
        <v>116</v>
      </c>
      <c r="K35" s="23" t="s">
        <v>88</v>
      </c>
      <c r="L35" s="23" t="s">
        <v>95</v>
      </c>
      <c r="M35" s="23" t="s">
        <v>117</v>
      </c>
      <c r="N35" s="23" t="s">
        <v>8</v>
      </c>
      <c r="O35" s="23" t="s">
        <v>97</v>
      </c>
      <c r="P35" s="23" t="s">
        <v>118</v>
      </c>
      <c r="Q35" s="23" t="s">
        <v>119</v>
      </c>
    </row>
    <row r="36" spans="1:17" x14ac:dyDescent="0.25">
      <c r="K36" s="23" t="s">
        <v>120</v>
      </c>
      <c r="L36" s="23" t="s">
        <v>121</v>
      </c>
      <c r="M36" s="23" t="s">
        <v>99</v>
      </c>
      <c r="N36" s="23" t="s">
        <v>122</v>
      </c>
      <c r="O36" s="23"/>
    </row>
    <row r="37" spans="1:17" x14ac:dyDescent="0.25">
      <c r="A37" s="23">
        <v>2</v>
      </c>
      <c r="B37" s="2" t="s">
        <v>123</v>
      </c>
      <c r="K37" s="23" t="s">
        <v>124</v>
      </c>
      <c r="L37" s="23" t="s">
        <v>125</v>
      </c>
      <c r="M37" s="23" t="s">
        <v>64</v>
      </c>
      <c r="N37" s="23"/>
    </row>
    <row r="39" spans="1:17" ht="15.75" thickBot="1" x14ac:dyDescent="0.3">
      <c r="B39" s="23" t="s">
        <v>126</v>
      </c>
      <c r="C39" s="23" t="s">
        <v>127</v>
      </c>
      <c r="D39" s="23" t="s">
        <v>8</v>
      </c>
      <c r="E39" s="23" t="s">
        <v>128</v>
      </c>
      <c r="F39" s="23" t="s">
        <v>86</v>
      </c>
      <c r="G39" s="23" t="s">
        <v>86</v>
      </c>
      <c r="K39" s="26">
        <v>90</v>
      </c>
      <c r="L39" s="50">
        <f>G23</f>
        <v>42.423466536614647</v>
      </c>
      <c r="M39" s="24">
        <f>K39-L39</f>
        <v>47.576533463385353</v>
      </c>
      <c r="N39" s="29">
        <f>M39/K39</f>
        <v>0.52862814959317062</v>
      </c>
      <c r="O39" s="30">
        <f>K39/L39</f>
        <v>2.1214673704781579</v>
      </c>
      <c r="P39" s="31">
        <v>3</v>
      </c>
      <c r="Q39" s="52">
        <f>+P39-O39</f>
        <v>0.87853262952184208</v>
      </c>
    </row>
    <row r="40" spans="1:17" ht="15.75" thickTop="1" x14ac:dyDescent="0.25">
      <c r="B40" s="23" t="s">
        <v>101</v>
      </c>
      <c r="C40" s="23" t="s">
        <v>129</v>
      </c>
      <c r="D40" s="23"/>
      <c r="E40" s="2" t="s">
        <v>130</v>
      </c>
      <c r="F40" s="23" t="s">
        <v>96</v>
      </c>
      <c r="G40" s="23" t="s">
        <v>108</v>
      </c>
      <c r="L40" s="23" t="s">
        <v>82</v>
      </c>
    </row>
    <row r="41" spans="1:17" x14ac:dyDescent="0.25">
      <c r="B41" s="23" t="s">
        <v>108</v>
      </c>
      <c r="C41" s="23" t="s">
        <v>108</v>
      </c>
      <c r="D41" s="23"/>
      <c r="E41" s="2" t="s">
        <v>131</v>
      </c>
      <c r="F41" s="23" t="s">
        <v>64</v>
      </c>
      <c r="G41" s="23" t="s">
        <v>64</v>
      </c>
      <c r="M41" s="32"/>
    </row>
    <row r="42" spans="1:17" x14ac:dyDescent="0.25">
      <c r="E42" s="2"/>
    </row>
    <row r="43" spans="1:17" ht="26.25" customHeight="1" thickBot="1" x14ac:dyDescent="0.3">
      <c r="A43" s="23"/>
      <c r="B43" s="26">
        <v>8</v>
      </c>
      <c r="C43" s="26">
        <v>1</v>
      </c>
      <c r="D43" s="29">
        <f>C43/B43</f>
        <v>0.125</v>
      </c>
      <c r="E43" s="33">
        <f>G15+G17</f>
        <v>29.173000000000002</v>
      </c>
      <c r="F43" s="48">
        <f>D43*E43</f>
        <v>3.6466250000000002</v>
      </c>
      <c r="G43" s="24">
        <f>F43*7</f>
        <v>25.526375000000002</v>
      </c>
      <c r="H43" s="23" t="s">
        <v>78</v>
      </c>
      <c r="K43" t="s">
        <v>132</v>
      </c>
    </row>
    <row r="44" spans="1:17" ht="15.75" thickTop="1" x14ac:dyDescent="0.25"/>
    <row r="45" spans="1:17" x14ac:dyDescent="0.25">
      <c r="K45" t="s">
        <v>133</v>
      </c>
    </row>
    <row r="47" spans="1:17" x14ac:dyDescent="0.25">
      <c r="B47" s="2" t="s">
        <v>134</v>
      </c>
      <c r="G47" s="23"/>
      <c r="H47" s="23">
        <f>52*5</f>
        <v>260</v>
      </c>
      <c r="I47" s="34" t="s">
        <v>135</v>
      </c>
      <c r="J47" s="23"/>
      <c r="K47" s="2"/>
      <c r="L47" s="2"/>
    </row>
    <row r="48" spans="1:17" x14ac:dyDescent="0.25">
      <c r="B48" s="2"/>
      <c r="G48" s="23"/>
      <c r="H48" s="23"/>
      <c r="I48" s="23"/>
      <c r="J48" s="2"/>
      <c r="K48" s="2"/>
      <c r="L48" s="2"/>
    </row>
    <row r="49" spans="2:12" x14ac:dyDescent="0.25">
      <c r="B49" s="2"/>
      <c r="G49" s="23" t="s">
        <v>136</v>
      </c>
      <c r="H49" s="35">
        <v>10</v>
      </c>
      <c r="I49" s="34" t="s">
        <v>137</v>
      </c>
      <c r="J49" s="2"/>
      <c r="K49" s="2"/>
      <c r="L49" s="2"/>
    </row>
    <row r="50" spans="2:12" x14ac:dyDescent="0.25">
      <c r="B50" s="2" t="s">
        <v>138</v>
      </c>
      <c r="G50" s="23"/>
      <c r="H50" s="23">
        <f>H47-H49</f>
        <v>250</v>
      </c>
      <c r="I50" s="23"/>
      <c r="J50" s="2"/>
      <c r="K50" s="2"/>
      <c r="L50" s="2"/>
    </row>
    <row r="51" spans="2:12" ht="22.5" customHeight="1" x14ac:dyDescent="0.25">
      <c r="B51" s="2"/>
      <c r="G51" s="23"/>
      <c r="H51" s="35">
        <v>9</v>
      </c>
      <c r="I51" s="23" t="s">
        <v>139</v>
      </c>
      <c r="J51" s="2"/>
      <c r="K51" s="2"/>
      <c r="L51" s="2"/>
    </row>
    <row r="52" spans="2:12" x14ac:dyDescent="0.25">
      <c r="G52" s="2"/>
      <c r="H52" s="23">
        <f>H50-H51</f>
        <v>241</v>
      </c>
      <c r="I52" s="2"/>
      <c r="J52" s="2"/>
      <c r="K52" s="2"/>
      <c r="L52" s="2"/>
    </row>
    <row r="53" spans="2:12" ht="22.5" customHeight="1" x14ac:dyDescent="0.25">
      <c r="G53" s="2"/>
      <c r="H53" s="35">
        <v>3</v>
      </c>
      <c r="I53" s="2" t="s">
        <v>140</v>
      </c>
      <c r="J53" s="2"/>
      <c r="K53" s="2"/>
      <c r="L53" s="2"/>
    </row>
    <row r="54" spans="2:12" ht="22.5" customHeight="1" thickBot="1" x14ac:dyDescent="0.3">
      <c r="G54" s="2"/>
      <c r="H54" s="36">
        <f>H52-H53</f>
        <v>238</v>
      </c>
      <c r="I54" s="2" t="s">
        <v>141</v>
      </c>
      <c r="J54" s="2"/>
      <c r="K54" s="2"/>
      <c r="L54" s="2"/>
    </row>
    <row r="55" spans="2:12" ht="24" customHeight="1" thickTop="1" x14ac:dyDescent="0.25"/>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2:M105"/>
  <sheetViews>
    <sheetView topLeftCell="A70" workbookViewId="0">
      <selection activeCell="F81" sqref="F81"/>
    </sheetView>
  </sheetViews>
  <sheetFormatPr baseColWidth="10" defaultColWidth="11.42578125" defaultRowHeight="15.75" x14ac:dyDescent="0.25"/>
  <cols>
    <col min="1" max="1" width="26.42578125" customWidth="1"/>
    <col min="3" max="3" width="14.42578125" customWidth="1"/>
    <col min="4" max="4" width="23.28515625" customWidth="1"/>
    <col min="5" max="5" width="18" customWidth="1"/>
    <col min="6" max="6" width="26" customWidth="1"/>
    <col min="7" max="7" width="12.42578125" customWidth="1"/>
    <col min="8" max="8" width="16.85546875" customWidth="1"/>
    <col min="9" max="9" width="11.42578125" customWidth="1"/>
    <col min="10" max="10" width="16.28515625" customWidth="1"/>
    <col min="11" max="11" width="14.7109375" style="19" customWidth="1"/>
    <col min="12" max="12" width="12" customWidth="1"/>
    <col min="13" max="13" width="13.7109375" customWidth="1"/>
    <col min="15" max="15" width="14.140625" customWidth="1"/>
    <col min="16" max="16" width="14.42578125" customWidth="1"/>
    <col min="17" max="17" width="14.28515625" customWidth="1"/>
    <col min="18" max="18" width="12" customWidth="1"/>
    <col min="19" max="19" width="13.85546875" customWidth="1"/>
    <col min="262" max="262" width="17.28515625" customWidth="1"/>
    <col min="263" max="264" width="13.42578125" customWidth="1"/>
    <col min="267" max="267" width="12" bestFit="1" customWidth="1"/>
    <col min="269" max="269" width="13.7109375" customWidth="1"/>
    <col min="271" max="271" width="14.140625" customWidth="1"/>
    <col min="272" max="272" width="14.42578125" customWidth="1"/>
    <col min="273" max="273" width="14.28515625" customWidth="1"/>
    <col min="274" max="274" width="12" customWidth="1"/>
    <col min="275" max="275" width="13.85546875" customWidth="1"/>
    <col min="518" max="518" width="17.28515625" customWidth="1"/>
    <col min="519" max="520" width="13.42578125" customWidth="1"/>
    <col min="523" max="523" width="12" bestFit="1" customWidth="1"/>
    <col min="525" max="525" width="13.7109375" customWidth="1"/>
    <col min="527" max="527" width="14.140625" customWidth="1"/>
    <col min="528" max="528" width="14.42578125" customWidth="1"/>
    <col min="529" max="529" width="14.28515625" customWidth="1"/>
    <col min="530" max="530" width="12" customWidth="1"/>
    <col min="531" max="531" width="13.85546875" customWidth="1"/>
    <col min="774" max="774" width="17.28515625" customWidth="1"/>
    <col min="775" max="776" width="13.42578125" customWidth="1"/>
    <col min="779" max="779" width="12" bestFit="1" customWidth="1"/>
    <col min="781" max="781" width="13.7109375" customWidth="1"/>
    <col min="783" max="783" width="14.140625" customWidth="1"/>
    <col min="784" max="784" width="14.42578125" customWidth="1"/>
    <col min="785" max="785" width="14.28515625" customWidth="1"/>
    <col min="786" max="786" width="12" customWidth="1"/>
    <col min="787" max="787" width="13.85546875" customWidth="1"/>
    <col min="1030" max="1030" width="17.28515625" customWidth="1"/>
    <col min="1031" max="1032" width="13.42578125" customWidth="1"/>
    <col min="1035" max="1035" width="12" bestFit="1" customWidth="1"/>
    <col min="1037" max="1037" width="13.7109375" customWidth="1"/>
    <col min="1039" max="1039" width="14.140625" customWidth="1"/>
    <col min="1040" max="1040" width="14.42578125" customWidth="1"/>
    <col min="1041" max="1041" width="14.28515625" customWidth="1"/>
    <col min="1042" max="1042" width="12" customWidth="1"/>
    <col min="1043" max="1043" width="13.85546875" customWidth="1"/>
    <col min="1286" max="1286" width="17.28515625" customWidth="1"/>
    <col min="1287" max="1288" width="13.42578125" customWidth="1"/>
    <col min="1291" max="1291" width="12" bestFit="1" customWidth="1"/>
    <col min="1293" max="1293" width="13.7109375" customWidth="1"/>
    <col min="1295" max="1295" width="14.140625" customWidth="1"/>
    <col min="1296" max="1296" width="14.42578125" customWidth="1"/>
    <col min="1297" max="1297" width="14.28515625" customWidth="1"/>
    <col min="1298" max="1298" width="12" customWidth="1"/>
    <col min="1299" max="1299" width="13.85546875" customWidth="1"/>
    <col min="1542" max="1542" width="17.28515625" customWidth="1"/>
    <col min="1543" max="1544" width="13.42578125" customWidth="1"/>
    <col min="1547" max="1547" width="12" bestFit="1" customWidth="1"/>
    <col min="1549" max="1549" width="13.7109375" customWidth="1"/>
    <col min="1551" max="1551" width="14.140625" customWidth="1"/>
    <col min="1552" max="1552" width="14.42578125" customWidth="1"/>
    <col min="1553" max="1553" width="14.28515625" customWidth="1"/>
    <col min="1554" max="1554" width="12" customWidth="1"/>
    <col min="1555" max="1555" width="13.85546875" customWidth="1"/>
    <col min="1798" max="1798" width="17.28515625" customWidth="1"/>
    <col min="1799" max="1800" width="13.42578125" customWidth="1"/>
    <col min="1803" max="1803" width="12" bestFit="1" customWidth="1"/>
    <col min="1805" max="1805" width="13.7109375" customWidth="1"/>
    <col min="1807" max="1807" width="14.140625" customWidth="1"/>
    <col min="1808" max="1808" width="14.42578125" customWidth="1"/>
    <col min="1809" max="1809" width="14.28515625" customWidth="1"/>
    <col min="1810" max="1810" width="12" customWidth="1"/>
    <col min="1811" max="1811" width="13.85546875" customWidth="1"/>
    <col min="2054" max="2054" width="17.28515625" customWidth="1"/>
    <col min="2055" max="2056" width="13.42578125" customWidth="1"/>
    <col min="2059" max="2059" width="12" bestFit="1" customWidth="1"/>
    <col min="2061" max="2061" width="13.7109375" customWidth="1"/>
    <col min="2063" max="2063" width="14.140625" customWidth="1"/>
    <col min="2064" max="2064" width="14.42578125" customWidth="1"/>
    <col min="2065" max="2065" width="14.28515625" customWidth="1"/>
    <col min="2066" max="2066" width="12" customWidth="1"/>
    <col min="2067" max="2067" width="13.85546875" customWidth="1"/>
    <col min="2310" max="2310" width="17.28515625" customWidth="1"/>
    <col min="2311" max="2312" width="13.42578125" customWidth="1"/>
    <col min="2315" max="2315" width="12" bestFit="1" customWidth="1"/>
    <col min="2317" max="2317" width="13.7109375" customWidth="1"/>
    <col min="2319" max="2319" width="14.140625" customWidth="1"/>
    <col min="2320" max="2320" width="14.42578125" customWidth="1"/>
    <col min="2321" max="2321" width="14.28515625" customWidth="1"/>
    <col min="2322" max="2322" width="12" customWidth="1"/>
    <col min="2323" max="2323" width="13.85546875" customWidth="1"/>
    <col min="2566" max="2566" width="17.28515625" customWidth="1"/>
    <col min="2567" max="2568" width="13.42578125" customWidth="1"/>
    <col min="2571" max="2571" width="12" bestFit="1" customWidth="1"/>
    <col min="2573" max="2573" width="13.7109375" customWidth="1"/>
    <col min="2575" max="2575" width="14.140625" customWidth="1"/>
    <col min="2576" max="2576" width="14.42578125" customWidth="1"/>
    <col min="2577" max="2577" width="14.28515625" customWidth="1"/>
    <col min="2578" max="2578" width="12" customWidth="1"/>
    <col min="2579" max="2579" width="13.85546875" customWidth="1"/>
    <col min="2822" max="2822" width="17.28515625" customWidth="1"/>
    <col min="2823" max="2824" width="13.42578125" customWidth="1"/>
    <col min="2827" max="2827" width="12" bestFit="1" customWidth="1"/>
    <col min="2829" max="2829" width="13.7109375" customWidth="1"/>
    <col min="2831" max="2831" width="14.140625" customWidth="1"/>
    <col min="2832" max="2832" width="14.42578125" customWidth="1"/>
    <col min="2833" max="2833" width="14.28515625" customWidth="1"/>
    <col min="2834" max="2834" width="12" customWidth="1"/>
    <col min="2835" max="2835" width="13.85546875" customWidth="1"/>
    <col min="3078" max="3078" width="17.28515625" customWidth="1"/>
    <col min="3079" max="3080" width="13.42578125" customWidth="1"/>
    <col min="3083" max="3083" width="12" bestFit="1" customWidth="1"/>
    <col min="3085" max="3085" width="13.7109375" customWidth="1"/>
    <col min="3087" max="3087" width="14.140625" customWidth="1"/>
    <col min="3088" max="3088" width="14.42578125" customWidth="1"/>
    <col min="3089" max="3089" width="14.28515625" customWidth="1"/>
    <col min="3090" max="3090" width="12" customWidth="1"/>
    <col min="3091" max="3091" width="13.85546875" customWidth="1"/>
    <col min="3334" max="3334" width="17.28515625" customWidth="1"/>
    <col min="3335" max="3336" width="13.42578125" customWidth="1"/>
    <col min="3339" max="3339" width="12" bestFit="1" customWidth="1"/>
    <col min="3341" max="3341" width="13.7109375" customWidth="1"/>
    <col min="3343" max="3343" width="14.140625" customWidth="1"/>
    <col min="3344" max="3344" width="14.42578125" customWidth="1"/>
    <col min="3345" max="3345" width="14.28515625" customWidth="1"/>
    <col min="3346" max="3346" width="12" customWidth="1"/>
    <col min="3347" max="3347" width="13.85546875" customWidth="1"/>
    <col min="3590" max="3590" width="17.28515625" customWidth="1"/>
    <col min="3591" max="3592" width="13.42578125" customWidth="1"/>
    <col min="3595" max="3595" width="12" bestFit="1" customWidth="1"/>
    <col min="3597" max="3597" width="13.7109375" customWidth="1"/>
    <col min="3599" max="3599" width="14.140625" customWidth="1"/>
    <col min="3600" max="3600" width="14.42578125" customWidth="1"/>
    <col min="3601" max="3601" width="14.28515625" customWidth="1"/>
    <col min="3602" max="3602" width="12" customWidth="1"/>
    <col min="3603" max="3603" width="13.85546875" customWidth="1"/>
    <col min="3846" max="3846" width="17.28515625" customWidth="1"/>
    <col min="3847" max="3848" width="13.42578125" customWidth="1"/>
    <col min="3851" max="3851" width="12" bestFit="1" customWidth="1"/>
    <col min="3853" max="3853" width="13.7109375" customWidth="1"/>
    <col min="3855" max="3855" width="14.140625" customWidth="1"/>
    <col min="3856" max="3856" width="14.42578125" customWidth="1"/>
    <col min="3857" max="3857" width="14.28515625" customWidth="1"/>
    <col min="3858" max="3858" width="12" customWidth="1"/>
    <col min="3859" max="3859" width="13.85546875" customWidth="1"/>
    <col min="4102" max="4102" width="17.28515625" customWidth="1"/>
    <col min="4103" max="4104" width="13.42578125" customWidth="1"/>
    <col min="4107" max="4107" width="12" bestFit="1" customWidth="1"/>
    <col min="4109" max="4109" width="13.7109375" customWidth="1"/>
    <col min="4111" max="4111" width="14.140625" customWidth="1"/>
    <col min="4112" max="4112" width="14.42578125" customWidth="1"/>
    <col min="4113" max="4113" width="14.28515625" customWidth="1"/>
    <col min="4114" max="4114" width="12" customWidth="1"/>
    <col min="4115" max="4115" width="13.85546875" customWidth="1"/>
    <col min="4358" max="4358" width="17.28515625" customWidth="1"/>
    <col min="4359" max="4360" width="13.42578125" customWidth="1"/>
    <col min="4363" max="4363" width="12" bestFit="1" customWidth="1"/>
    <col min="4365" max="4365" width="13.7109375" customWidth="1"/>
    <col min="4367" max="4367" width="14.140625" customWidth="1"/>
    <col min="4368" max="4368" width="14.42578125" customWidth="1"/>
    <col min="4369" max="4369" width="14.28515625" customWidth="1"/>
    <col min="4370" max="4370" width="12" customWidth="1"/>
    <col min="4371" max="4371" width="13.85546875" customWidth="1"/>
    <col min="4614" max="4614" width="17.28515625" customWidth="1"/>
    <col min="4615" max="4616" width="13.42578125" customWidth="1"/>
    <col min="4619" max="4619" width="12" bestFit="1" customWidth="1"/>
    <col min="4621" max="4621" width="13.7109375" customWidth="1"/>
    <col min="4623" max="4623" width="14.140625" customWidth="1"/>
    <col min="4624" max="4624" width="14.42578125" customWidth="1"/>
    <col min="4625" max="4625" width="14.28515625" customWidth="1"/>
    <col min="4626" max="4626" width="12" customWidth="1"/>
    <col min="4627" max="4627" width="13.85546875" customWidth="1"/>
    <col min="4870" max="4870" width="17.28515625" customWidth="1"/>
    <col min="4871" max="4872" width="13.42578125" customWidth="1"/>
    <col min="4875" max="4875" width="12" bestFit="1" customWidth="1"/>
    <col min="4877" max="4877" width="13.7109375" customWidth="1"/>
    <col min="4879" max="4879" width="14.140625" customWidth="1"/>
    <col min="4880" max="4880" width="14.42578125" customWidth="1"/>
    <col min="4881" max="4881" width="14.28515625" customWidth="1"/>
    <col min="4882" max="4882" width="12" customWidth="1"/>
    <col min="4883" max="4883" width="13.85546875" customWidth="1"/>
    <col min="5126" max="5126" width="17.28515625" customWidth="1"/>
    <col min="5127" max="5128" width="13.42578125" customWidth="1"/>
    <col min="5131" max="5131" width="12" bestFit="1" customWidth="1"/>
    <col min="5133" max="5133" width="13.7109375" customWidth="1"/>
    <col min="5135" max="5135" width="14.140625" customWidth="1"/>
    <col min="5136" max="5136" width="14.42578125" customWidth="1"/>
    <col min="5137" max="5137" width="14.28515625" customWidth="1"/>
    <col min="5138" max="5138" width="12" customWidth="1"/>
    <col min="5139" max="5139" width="13.85546875" customWidth="1"/>
    <col min="5382" max="5382" width="17.28515625" customWidth="1"/>
    <col min="5383" max="5384" width="13.42578125" customWidth="1"/>
    <col min="5387" max="5387" width="12" bestFit="1" customWidth="1"/>
    <col min="5389" max="5389" width="13.7109375" customWidth="1"/>
    <col min="5391" max="5391" width="14.140625" customWidth="1"/>
    <col min="5392" max="5392" width="14.42578125" customWidth="1"/>
    <col min="5393" max="5393" width="14.28515625" customWidth="1"/>
    <col min="5394" max="5394" width="12" customWidth="1"/>
    <col min="5395" max="5395" width="13.85546875" customWidth="1"/>
    <col min="5638" max="5638" width="17.28515625" customWidth="1"/>
    <col min="5639" max="5640" width="13.42578125" customWidth="1"/>
    <col min="5643" max="5643" width="12" bestFit="1" customWidth="1"/>
    <col min="5645" max="5645" width="13.7109375" customWidth="1"/>
    <col min="5647" max="5647" width="14.140625" customWidth="1"/>
    <col min="5648" max="5648" width="14.42578125" customWidth="1"/>
    <col min="5649" max="5649" width="14.28515625" customWidth="1"/>
    <col min="5650" max="5650" width="12" customWidth="1"/>
    <col min="5651" max="5651" width="13.85546875" customWidth="1"/>
    <col min="5894" max="5894" width="17.28515625" customWidth="1"/>
    <col min="5895" max="5896" width="13.42578125" customWidth="1"/>
    <col min="5899" max="5899" width="12" bestFit="1" customWidth="1"/>
    <col min="5901" max="5901" width="13.7109375" customWidth="1"/>
    <col min="5903" max="5903" width="14.140625" customWidth="1"/>
    <col min="5904" max="5904" width="14.42578125" customWidth="1"/>
    <col min="5905" max="5905" width="14.28515625" customWidth="1"/>
    <col min="5906" max="5906" width="12" customWidth="1"/>
    <col min="5907" max="5907" width="13.85546875" customWidth="1"/>
    <col min="6150" max="6150" width="17.28515625" customWidth="1"/>
    <col min="6151" max="6152" width="13.42578125" customWidth="1"/>
    <col min="6155" max="6155" width="12" bestFit="1" customWidth="1"/>
    <col min="6157" max="6157" width="13.7109375" customWidth="1"/>
    <col min="6159" max="6159" width="14.140625" customWidth="1"/>
    <col min="6160" max="6160" width="14.42578125" customWidth="1"/>
    <col min="6161" max="6161" width="14.28515625" customWidth="1"/>
    <col min="6162" max="6162" width="12" customWidth="1"/>
    <col min="6163" max="6163" width="13.85546875" customWidth="1"/>
    <col min="6406" max="6406" width="17.28515625" customWidth="1"/>
    <col min="6407" max="6408" width="13.42578125" customWidth="1"/>
    <col min="6411" max="6411" width="12" bestFit="1" customWidth="1"/>
    <col min="6413" max="6413" width="13.7109375" customWidth="1"/>
    <col min="6415" max="6415" width="14.140625" customWidth="1"/>
    <col min="6416" max="6416" width="14.42578125" customWidth="1"/>
    <col min="6417" max="6417" width="14.28515625" customWidth="1"/>
    <col min="6418" max="6418" width="12" customWidth="1"/>
    <col min="6419" max="6419" width="13.85546875" customWidth="1"/>
    <col min="6662" max="6662" width="17.28515625" customWidth="1"/>
    <col min="6663" max="6664" width="13.42578125" customWidth="1"/>
    <col min="6667" max="6667" width="12" bestFit="1" customWidth="1"/>
    <col min="6669" max="6669" width="13.7109375" customWidth="1"/>
    <col min="6671" max="6671" width="14.140625" customWidth="1"/>
    <col min="6672" max="6672" width="14.42578125" customWidth="1"/>
    <col min="6673" max="6673" width="14.28515625" customWidth="1"/>
    <col min="6674" max="6674" width="12" customWidth="1"/>
    <col min="6675" max="6675" width="13.85546875" customWidth="1"/>
    <col min="6918" max="6918" width="17.28515625" customWidth="1"/>
    <col min="6919" max="6920" width="13.42578125" customWidth="1"/>
    <col min="6923" max="6923" width="12" bestFit="1" customWidth="1"/>
    <col min="6925" max="6925" width="13.7109375" customWidth="1"/>
    <col min="6927" max="6927" width="14.140625" customWidth="1"/>
    <col min="6928" max="6928" width="14.42578125" customWidth="1"/>
    <col min="6929" max="6929" width="14.28515625" customWidth="1"/>
    <col min="6930" max="6930" width="12" customWidth="1"/>
    <col min="6931" max="6931" width="13.85546875" customWidth="1"/>
    <col min="7174" max="7174" width="17.28515625" customWidth="1"/>
    <col min="7175" max="7176" width="13.42578125" customWidth="1"/>
    <col min="7179" max="7179" width="12" bestFit="1" customWidth="1"/>
    <col min="7181" max="7181" width="13.7109375" customWidth="1"/>
    <col min="7183" max="7183" width="14.140625" customWidth="1"/>
    <col min="7184" max="7184" width="14.42578125" customWidth="1"/>
    <col min="7185" max="7185" width="14.28515625" customWidth="1"/>
    <col min="7186" max="7186" width="12" customWidth="1"/>
    <col min="7187" max="7187" width="13.85546875" customWidth="1"/>
    <col min="7430" max="7430" width="17.28515625" customWidth="1"/>
    <col min="7431" max="7432" width="13.42578125" customWidth="1"/>
    <col min="7435" max="7435" width="12" bestFit="1" customWidth="1"/>
    <col min="7437" max="7437" width="13.7109375" customWidth="1"/>
    <col min="7439" max="7439" width="14.140625" customWidth="1"/>
    <col min="7440" max="7440" width="14.42578125" customWidth="1"/>
    <col min="7441" max="7441" width="14.28515625" customWidth="1"/>
    <col min="7442" max="7442" width="12" customWidth="1"/>
    <col min="7443" max="7443" width="13.85546875" customWidth="1"/>
    <col min="7686" max="7686" width="17.28515625" customWidth="1"/>
    <col min="7687" max="7688" width="13.42578125" customWidth="1"/>
    <col min="7691" max="7691" width="12" bestFit="1" customWidth="1"/>
    <col min="7693" max="7693" width="13.7109375" customWidth="1"/>
    <col min="7695" max="7695" width="14.140625" customWidth="1"/>
    <col min="7696" max="7696" width="14.42578125" customWidth="1"/>
    <col min="7697" max="7697" width="14.28515625" customWidth="1"/>
    <col min="7698" max="7698" width="12" customWidth="1"/>
    <col min="7699" max="7699" width="13.85546875" customWidth="1"/>
    <col min="7942" max="7942" width="17.28515625" customWidth="1"/>
    <col min="7943" max="7944" width="13.42578125" customWidth="1"/>
    <col min="7947" max="7947" width="12" bestFit="1" customWidth="1"/>
    <col min="7949" max="7949" width="13.7109375" customWidth="1"/>
    <col min="7951" max="7951" width="14.140625" customWidth="1"/>
    <col min="7952" max="7952" width="14.42578125" customWidth="1"/>
    <col min="7953" max="7953" width="14.28515625" customWidth="1"/>
    <col min="7954" max="7954" width="12" customWidth="1"/>
    <col min="7955" max="7955" width="13.85546875" customWidth="1"/>
    <col min="8198" max="8198" width="17.28515625" customWidth="1"/>
    <col min="8199" max="8200" width="13.42578125" customWidth="1"/>
    <col min="8203" max="8203" width="12" bestFit="1" customWidth="1"/>
    <col min="8205" max="8205" width="13.7109375" customWidth="1"/>
    <col min="8207" max="8207" width="14.140625" customWidth="1"/>
    <col min="8208" max="8208" width="14.42578125" customWidth="1"/>
    <col min="8209" max="8209" width="14.28515625" customWidth="1"/>
    <col min="8210" max="8210" width="12" customWidth="1"/>
    <col min="8211" max="8211" width="13.85546875" customWidth="1"/>
    <col min="8454" max="8454" width="17.28515625" customWidth="1"/>
    <col min="8455" max="8456" width="13.42578125" customWidth="1"/>
    <col min="8459" max="8459" width="12" bestFit="1" customWidth="1"/>
    <col min="8461" max="8461" width="13.7109375" customWidth="1"/>
    <col min="8463" max="8463" width="14.140625" customWidth="1"/>
    <col min="8464" max="8464" width="14.42578125" customWidth="1"/>
    <col min="8465" max="8465" width="14.28515625" customWidth="1"/>
    <col min="8466" max="8466" width="12" customWidth="1"/>
    <col min="8467" max="8467" width="13.85546875" customWidth="1"/>
    <col min="8710" max="8710" width="17.28515625" customWidth="1"/>
    <col min="8711" max="8712" width="13.42578125" customWidth="1"/>
    <col min="8715" max="8715" width="12" bestFit="1" customWidth="1"/>
    <col min="8717" max="8717" width="13.7109375" customWidth="1"/>
    <col min="8719" max="8719" width="14.140625" customWidth="1"/>
    <col min="8720" max="8720" width="14.42578125" customWidth="1"/>
    <col min="8721" max="8721" width="14.28515625" customWidth="1"/>
    <col min="8722" max="8722" width="12" customWidth="1"/>
    <col min="8723" max="8723" width="13.85546875" customWidth="1"/>
    <col min="8966" max="8966" width="17.28515625" customWidth="1"/>
    <col min="8967" max="8968" width="13.42578125" customWidth="1"/>
    <col min="8971" max="8971" width="12" bestFit="1" customWidth="1"/>
    <col min="8973" max="8973" width="13.7109375" customWidth="1"/>
    <col min="8975" max="8975" width="14.140625" customWidth="1"/>
    <col min="8976" max="8976" width="14.42578125" customWidth="1"/>
    <col min="8977" max="8977" width="14.28515625" customWidth="1"/>
    <col min="8978" max="8978" width="12" customWidth="1"/>
    <col min="8979" max="8979" width="13.85546875" customWidth="1"/>
    <col min="9222" max="9222" width="17.28515625" customWidth="1"/>
    <col min="9223" max="9224" width="13.42578125" customWidth="1"/>
    <col min="9227" max="9227" width="12" bestFit="1" customWidth="1"/>
    <col min="9229" max="9229" width="13.7109375" customWidth="1"/>
    <col min="9231" max="9231" width="14.140625" customWidth="1"/>
    <col min="9232" max="9232" width="14.42578125" customWidth="1"/>
    <col min="9233" max="9233" width="14.28515625" customWidth="1"/>
    <col min="9234" max="9234" width="12" customWidth="1"/>
    <col min="9235" max="9235" width="13.85546875" customWidth="1"/>
    <col min="9478" max="9478" width="17.28515625" customWidth="1"/>
    <col min="9479" max="9480" width="13.42578125" customWidth="1"/>
    <col min="9483" max="9483" width="12" bestFit="1" customWidth="1"/>
    <col min="9485" max="9485" width="13.7109375" customWidth="1"/>
    <col min="9487" max="9487" width="14.140625" customWidth="1"/>
    <col min="9488" max="9488" width="14.42578125" customWidth="1"/>
    <col min="9489" max="9489" width="14.28515625" customWidth="1"/>
    <col min="9490" max="9490" width="12" customWidth="1"/>
    <col min="9491" max="9491" width="13.85546875" customWidth="1"/>
    <col min="9734" max="9734" width="17.28515625" customWidth="1"/>
    <col min="9735" max="9736" width="13.42578125" customWidth="1"/>
    <col min="9739" max="9739" width="12" bestFit="1" customWidth="1"/>
    <col min="9741" max="9741" width="13.7109375" customWidth="1"/>
    <col min="9743" max="9743" width="14.140625" customWidth="1"/>
    <col min="9744" max="9744" width="14.42578125" customWidth="1"/>
    <col min="9745" max="9745" width="14.28515625" customWidth="1"/>
    <col min="9746" max="9746" width="12" customWidth="1"/>
    <col min="9747" max="9747" width="13.85546875" customWidth="1"/>
    <col min="9990" max="9990" width="17.28515625" customWidth="1"/>
    <col min="9991" max="9992" width="13.42578125" customWidth="1"/>
    <col min="9995" max="9995" width="12" bestFit="1" customWidth="1"/>
    <col min="9997" max="9997" width="13.7109375" customWidth="1"/>
    <col min="9999" max="9999" width="14.140625" customWidth="1"/>
    <col min="10000" max="10000" width="14.42578125" customWidth="1"/>
    <col min="10001" max="10001" width="14.28515625" customWidth="1"/>
    <col min="10002" max="10002" width="12" customWidth="1"/>
    <col min="10003" max="10003" width="13.85546875" customWidth="1"/>
    <col min="10246" max="10246" width="17.28515625" customWidth="1"/>
    <col min="10247" max="10248" width="13.42578125" customWidth="1"/>
    <col min="10251" max="10251" width="12" bestFit="1" customWidth="1"/>
    <col min="10253" max="10253" width="13.7109375" customWidth="1"/>
    <col min="10255" max="10255" width="14.140625" customWidth="1"/>
    <col min="10256" max="10256" width="14.42578125" customWidth="1"/>
    <col min="10257" max="10257" width="14.28515625" customWidth="1"/>
    <col min="10258" max="10258" width="12" customWidth="1"/>
    <col min="10259" max="10259" width="13.85546875" customWidth="1"/>
    <col min="10502" max="10502" width="17.28515625" customWidth="1"/>
    <col min="10503" max="10504" width="13.42578125" customWidth="1"/>
    <col min="10507" max="10507" width="12" bestFit="1" customWidth="1"/>
    <col min="10509" max="10509" width="13.7109375" customWidth="1"/>
    <col min="10511" max="10511" width="14.140625" customWidth="1"/>
    <col min="10512" max="10512" width="14.42578125" customWidth="1"/>
    <col min="10513" max="10513" width="14.28515625" customWidth="1"/>
    <col min="10514" max="10514" width="12" customWidth="1"/>
    <col min="10515" max="10515" width="13.85546875" customWidth="1"/>
    <col min="10758" max="10758" width="17.28515625" customWidth="1"/>
    <col min="10759" max="10760" width="13.42578125" customWidth="1"/>
    <col min="10763" max="10763" width="12" bestFit="1" customWidth="1"/>
    <col min="10765" max="10765" width="13.7109375" customWidth="1"/>
    <col min="10767" max="10767" width="14.140625" customWidth="1"/>
    <col min="10768" max="10768" width="14.42578125" customWidth="1"/>
    <col min="10769" max="10769" width="14.28515625" customWidth="1"/>
    <col min="10770" max="10770" width="12" customWidth="1"/>
    <col min="10771" max="10771" width="13.85546875" customWidth="1"/>
    <col min="11014" max="11014" width="17.28515625" customWidth="1"/>
    <col min="11015" max="11016" width="13.42578125" customWidth="1"/>
    <col min="11019" max="11019" width="12" bestFit="1" customWidth="1"/>
    <col min="11021" max="11021" width="13.7109375" customWidth="1"/>
    <col min="11023" max="11023" width="14.140625" customWidth="1"/>
    <col min="11024" max="11024" width="14.42578125" customWidth="1"/>
    <col min="11025" max="11025" width="14.28515625" customWidth="1"/>
    <col min="11026" max="11026" width="12" customWidth="1"/>
    <col min="11027" max="11027" width="13.85546875" customWidth="1"/>
    <col min="11270" max="11270" width="17.28515625" customWidth="1"/>
    <col min="11271" max="11272" width="13.42578125" customWidth="1"/>
    <col min="11275" max="11275" width="12" bestFit="1" customWidth="1"/>
    <col min="11277" max="11277" width="13.7109375" customWidth="1"/>
    <col min="11279" max="11279" width="14.140625" customWidth="1"/>
    <col min="11280" max="11280" width="14.42578125" customWidth="1"/>
    <col min="11281" max="11281" width="14.28515625" customWidth="1"/>
    <col min="11282" max="11282" width="12" customWidth="1"/>
    <col min="11283" max="11283" width="13.85546875" customWidth="1"/>
    <col min="11526" max="11526" width="17.28515625" customWidth="1"/>
    <col min="11527" max="11528" width="13.42578125" customWidth="1"/>
    <col min="11531" max="11531" width="12" bestFit="1" customWidth="1"/>
    <col min="11533" max="11533" width="13.7109375" customWidth="1"/>
    <col min="11535" max="11535" width="14.140625" customWidth="1"/>
    <col min="11536" max="11536" width="14.42578125" customWidth="1"/>
    <col min="11537" max="11537" width="14.28515625" customWidth="1"/>
    <col min="11538" max="11538" width="12" customWidth="1"/>
    <col min="11539" max="11539" width="13.85546875" customWidth="1"/>
    <col min="11782" max="11782" width="17.28515625" customWidth="1"/>
    <col min="11783" max="11784" width="13.42578125" customWidth="1"/>
    <col min="11787" max="11787" width="12" bestFit="1" customWidth="1"/>
    <col min="11789" max="11789" width="13.7109375" customWidth="1"/>
    <col min="11791" max="11791" width="14.140625" customWidth="1"/>
    <col min="11792" max="11792" width="14.42578125" customWidth="1"/>
    <col min="11793" max="11793" width="14.28515625" customWidth="1"/>
    <col min="11794" max="11794" width="12" customWidth="1"/>
    <col min="11795" max="11795" width="13.85546875" customWidth="1"/>
    <col min="12038" max="12038" width="17.28515625" customWidth="1"/>
    <col min="12039" max="12040" width="13.42578125" customWidth="1"/>
    <col min="12043" max="12043" width="12" bestFit="1" customWidth="1"/>
    <col min="12045" max="12045" width="13.7109375" customWidth="1"/>
    <col min="12047" max="12047" width="14.140625" customWidth="1"/>
    <col min="12048" max="12048" width="14.42578125" customWidth="1"/>
    <col min="12049" max="12049" width="14.28515625" customWidth="1"/>
    <col min="12050" max="12050" width="12" customWidth="1"/>
    <col min="12051" max="12051" width="13.85546875" customWidth="1"/>
    <col min="12294" max="12294" width="17.28515625" customWidth="1"/>
    <col min="12295" max="12296" width="13.42578125" customWidth="1"/>
    <col min="12299" max="12299" width="12" bestFit="1" customWidth="1"/>
    <col min="12301" max="12301" width="13.7109375" customWidth="1"/>
    <col min="12303" max="12303" width="14.140625" customWidth="1"/>
    <col min="12304" max="12304" width="14.42578125" customWidth="1"/>
    <col min="12305" max="12305" width="14.28515625" customWidth="1"/>
    <col min="12306" max="12306" width="12" customWidth="1"/>
    <col min="12307" max="12307" width="13.85546875" customWidth="1"/>
    <col min="12550" max="12550" width="17.28515625" customWidth="1"/>
    <col min="12551" max="12552" width="13.42578125" customWidth="1"/>
    <col min="12555" max="12555" width="12" bestFit="1" customWidth="1"/>
    <col min="12557" max="12557" width="13.7109375" customWidth="1"/>
    <col min="12559" max="12559" width="14.140625" customWidth="1"/>
    <col min="12560" max="12560" width="14.42578125" customWidth="1"/>
    <col min="12561" max="12561" width="14.28515625" customWidth="1"/>
    <col min="12562" max="12562" width="12" customWidth="1"/>
    <col min="12563" max="12563" width="13.85546875" customWidth="1"/>
    <col min="12806" max="12806" width="17.28515625" customWidth="1"/>
    <col min="12807" max="12808" width="13.42578125" customWidth="1"/>
    <col min="12811" max="12811" width="12" bestFit="1" customWidth="1"/>
    <col min="12813" max="12813" width="13.7109375" customWidth="1"/>
    <col min="12815" max="12815" width="14.140625" customWidth="1"/>
    <col min="12816" max="12816" width="14.42578125" customWidth="1"/>
    <col min="12817" max="12817" width="14.28515625" customWidth="1"/>
    <col min="12818" max="12818" width="12" customWidth="1"/>
    <col min="12819" max="12819" width="13.85546875" customWidth="1"/>
    <col min="13062" max="13062" width="17.28515625" customWidth="1"/>
    <col min="13063" max="13064" width="13.42578125" customWidth="1"/>
    <col min="13067" max="13067" width="12" bestFit="1" customWidth="1"/>
    <col min="13069" max="13069" width="13.7109375" customWidth="1"/>
    <col min="13071" max="13071" width="14.140625" customWidth="1"/>
    <col min="13072" max="13072" width="14.42578125" customWidth="1"/>
    <col min="13073" max="13073" width="14.28515625" customWidth="1"/>
    <col min="13074" max="13074" width="12" customWidth="1"/>
    <col min="13075" max="13075" width="13.85546875" customWidth="1"/>
    <col min="13318" max="13318" width="17.28515625" customWidth="1"/>
    <col min="13319" max="13320" width="13.42578125" customWidth="1"/>
    <col min="13323" max="13323" width="12" bestFit="1" customWidth="1"/>
    <col min="13325" max="13325" width="13.7109375" customWidth="1"/>
    <col min="13327" max="13327" width="14.140625" customWidth="1"/>
    <col min="13328" max="13328" width="14.42578125" customWidth="1"/>
    <col min="13329" max="13329" width="14.28515625" customWidth="1"/>
    <col min="13330" max="13330" width="12" customWidth="1"/>
    <col min="13331" max="13331" width="13.85546875" customWidth="1"/>
    <col min="13574" max="13574" width="17.28515625" customWidth="1"/>
    <col min="13575" max="13576" width="13.42578125" customWidth="1"/>
    <col min="13579" max="13579" width="12" bestFit="1" customWidth="1"/>
    <col min="13581" max="13581" width="13.7109375" customWidth="1"/>
    <col min="13583" max="13583" width="14.140625" customWidth="1"/>
    <col min="13584" max="13584" width="14.42578125" customWidth="1"/>
    <col min="13585" max="13585" width="14.28515625" customWidth="1"/>
    <col min="13586" max="13586" width="12" customWidth="1"/>
    <col min="13587" max="13587" width="13.85546875" customWidth="1"/>
    <col min="13830" max="13830" width="17.28515625" customWidth="1"/>
    <col min="13831" max="13832" width="13.42578125" customWidth="1"/>
    <col min="13835" max="13835" width="12" bestFit="1" customWidth="1"/>
    <col min="13837" max="13837" width="13.7109375" customWidth="1"/>
    <col min="13839" max="13839" width="14.140625" customWidth="1"/>
    <col min="13840" max="13840" width="14.42578125" customWidth="1"/>
    <col min="13841" max="13841" width="14.28515625" customWidth="1"/>
    <col min="13842" max="13842" width="12" customWidth="1"/>
    <col min="13843" max="13843" width="13.85546875" customWidth="1"/>
    <col min="14086" max="14086" width="17.28515625" customWidth="1"/>
    <col min="14087" max="14088" width="13.42578125" customWidth="1"/>
    <col min="14091" max="14091" width="12" bestFit="1" customWidth="1"/>
    <col min="14093" max="14093" width="13.7109375" customWidth="1"/>
    <col min="14095" max="14095" width="14.140625" customWidth="1"/>
    <col min="14096" max="14096" width="14.42578125" customWidth="1"/>
    <col min="14097" max="14097" width="14.28515625" customWidth="1"/>
    <col min="14098" max="14098" width="12" customWidth="1"/>
    <col min="14099" max="14099" width="13.85546875" customWidth="1"/>
    <col min="14342" max="14342" width="17.28515625" customWidth="1"/>
    <col min="14343" max="14344" width="13.42578125" customWidth="1"/>
    <col min="14347" max="14347" width="12" bestFit="1" customWidth="1"/>
    <col min="14349" max="14349" width="13.7109375" customWidth="1"/>
    <col min="14351" max="14351" width="14.140625" customWidth="1"/>
    <col min="14352" max="14352" width="14.42578125" customWidth="1"/>
    <col min="14353" max="14353" width="14.28515625" customWidth="1"/>
    <col min="14354" max="14354" width="12" customWidth="1"/>
    <col min="14355" max="14355" width="13.85546875" customWidth="1"/>
    <col min="14598" max="14598" width="17.28515625" customWidth="1"/>
    <col min="14599" max="14600" width="13.42578125" customWidth="1"/>
    <col min="14603" max="14603" width="12" bestFit="1" customWidth="1"/>
    <col min="14605" max="14605" width="13.7109375" customWidth="1"/>
    <col min="14607" max="14607" width="14.140625" customWidth="1"/>
    <col min="14608" max="14608" width="14.42578125" customWidth="1"/>
    <col min="14609" max="14609" width="14.28515625" customWidth="1"/>
    <col min="14610" max="14610" width="12" customWidth="1"/>
    <col min="14611" max="14611" width="13.85546875" customWidth="1"/>
    <col min="14854" max="14854" width="17.28515625" customWidth="1"/>
    <col min="14855" max="14856" width="13.42578125" customWidth="1"/>
    <col min="14859" max="14859" width="12" bestFit="1" customWidth="1"/>
    <col min="14861" max="14861" width="13.7109375" customWidth="1"/>
    <col min="14863" max="14863" width="14.140625" customWidth="1"/>
    <col min="14864" max="14864" width="14.42578125" customWidth="1"/>
    <col min="14865" max="14865" width="14.28515625" customWidth="1"/>
    <col min="14866" max="14866" width="12" customWidth="1"/>
    <col min="14867" max="14867" width="13.85546875" customWidth="1"/>
    <col min="15110" max="15110" width="17.28515625" customWidth="1"/>
    <col min="15111" max="15112" width="13.42578125" customWidth="1"/>
    <col min="15115" max="15115" width="12" bestFit="1" customWidth="1"/>
    <col min="15117" max="15117" width="13.7109375" customWidth="1"/>
    <col min="15119" max="15119" width="14.140625" customWidth="1"/>
    <col min="15120" max="15120" width="14.42578125" customWidth="1"/>
    <col min="15121" max="15121" width="14.28515625" customWidth="1"/>
    <col min="15122" max="15122" width="12" customWidth="1"/>
    <col min="15123" max="15123" width="13.85546875" customWidth="1"/>
    <col min="15366" max="15366" width="17.28515625" customWidth="1"/>
    <col min="15367" max="15368" width="13.42578125" customWidth="1"/>
    <col min="15371" max="15371" width="12" bestFit="1" customWidth="1"/>
    <col min="15373" max="15373" width="13.7109375" customWidth="1"/>
    <col min="15375" max="15375" width="14.140625" customWidth="1"/>
    <col min="15376" max="15376" width="14.42578125" customWidth="1"/>
    <col min="15377" max="15377" width="14.28515625" customWidth="1"/>
    <col min="15378" max="15378" width="12" customWidth="1"/>
    <col min="15379" max="15379" width="13.85546875" customWidth="1"/>
    <col min="15622" max="15622" width="17.28515625" customWidth="1"/>
    <col min="15623" max="15624" width="13.42578125" customWidth="1"/>
    <col min="15627" max="15627" width="12" bestFit="1" customWidth="1"/>
    <col min="15629" max="15629" width="13.7109375" customWidth="1"/>
    <col min="15631" max="15631" width="14.140625" customWidth="1"/>
    <col min="15632" max="15632" width="14.42578125" customWidth="1"/>
    <col min="15633" max="15633" width="14.28515625" customWidth="1"/>
    <col min="15634" max="15634" width="12" customWidth="1"/>
    <col min="15635" max="15635" width="13.85546875" customWidth="1"/>
    <col min="15878" max="15878" width="17.28515625" customWidth="1"/>
    <col min="15879" max="15880" width="13.42578125" customWidth="1"/>
    <col min="15883" max="15883" width="12" bestFit="1" customWidth="1"/>
    <col min="15885" max="15885" width="13.7109375" customWidth="1"/>
    <col min="15887" max="15887" width="14.140625" customWidth="1"/>
    <col min="15888" max="15888" width="14.42578125" customWidth="1"/>
    <col min="15889" max="15889" width="14.28515625" customWidth="1"/>
    <col min="15890" max="15890" width="12" customWidth="1"/>
    <col min="15891" max="15891" width="13.85546875" customWidth="1"/>
    <col min="16134" max="16134" width="17.28515625" customWidth="1"/>
    <col min="16135" max="16136" width="13.42578125" customWidth="1"/>
    <col min="16139" max="16139" width="12" bestFit="1" customWidth="1"/>
    <col min="16141" max="16141" width="13.7109375" customWidth="1"/>
    <col min="16143" max="16143" width="14.140625" customWidth="1"/>
    <col min="16144" max="16144" width="14.42578125" customWidth="1"/>
    <col min="16145" max="16145" width="14.28515625" customWidth="1"/>
    <col min="16146" max="16146" width="12" customWidth="1"/>
    <col min="16147" max="16147" width="13.85546875" customWidth="1"/>
  </cols>
  <sheetData>
    <row r="2" spans="3:11" ht="16.5" thickBot="1" x14ac:dyDescent="0.3"/>
    <row r="3" spans="3:11" ht="26.25" x14ac:dyDescent="0.4">
      <c r="C3" s="282" t="s">
        <v>142</v>
      </c>
      <c r="D3" s="283"/>
      <c r="E3" s="283"/>
      <c r="F3" s="283"/>
      <c r="G3" s="283"/>
      <c r="H3" s="283"/>
      <c r="I3" s="283"/>
      <c r="J3" s="283"/>
      <c r="K3" s="284"/>
    </row>
    <row r="4" spans="3:11" x14ac:dyDescent="0.25">
      <c r="C4" s="64"/>
      <c r="D4" s="65"/>
      <c r="E4" s="65"/>
      <c r="F4" s="65"/>
      <c r="G4" s="65"/>
      <c r="H4" s="65"/>
      <c r="I4" s="65"/>
      <c r="J4" s="65"/>
      <c r="K4" s="66"/>
    </row>
    <row r="5" spans="3:11" ht="31.5" customHeight="1" x14ac:dyDescent="0.35">
      <c r="C5" s="285" t="s">
        <v>56</v>
      </c>
      <c r="D5" s="286"/>
      <c r="E5" s="286"/>
      <c r="F5" s="286"/>
      <c r="G5" s="286"/>
      <c r="H5" s="286"/>
      <c r="I5" s="286"/>
      <c r="J5" s="286"/>
      <c r="K5" s="66"/>
    </row>
    <row r="6" spans="3:11" ht="23.25" x14ac:dyDescent="0.35">
      <c r="C6" s="64"/>
      <c r="D6" s="65"/>
      <c r="E6" s="65"/>
      <c r="F6" s="65"/>
      <c r="G6" s="65"/>
      <c r="H6" s="65"/>
      <c r="I6" s="65"/>
      <c r="J6" s="67"/>
      <c r="K6" s="66"/>
    </row>
    <row r="7" spans="3:11" x14ac:dyDescent="0.25">
      <c r="C7" s="64"/>
      <c r="D7" s="68" t="s">
        <v>143</v>
      </c>
      <c r="E7" s="65"/>
      <c r="F7" s="65"/>
      <c r="G7" s="65"/>
      <c r="H7" s="65"/>
      <c r="I7" s="69"/>
      <c r="J7" s="65"/>
      <c r="K7" s="70"/>
    </row>
    <row r="8" spans="3:11" ht="18.75" customHeight="1" x14ac:dyDescent="0.25">
      <c r="C8" s="59"/>
      <c r="D8" s="68" t="s">
        <v>144</v>
      </c>
      <c r="E8" s="65"/>
      <c r="F8" s="65"/>
      <c r="G8" s="65"/>
      <c r="H8" s="65"/>
      <c r="I8" s="69"/>
      <c r="J8" s="65"/>
      <c r="K8" s="70"/>
    </row>
    <row r="9" spans="3:11" ht="15.75" customHeight="1" x14ac:dyDescent="0.25">
      <c r="C9" s="59"/>
      <c r="D9" s="68"/>
      <c r="E9" s="65"/>
      <c r="F9" s="65"/>
      <c r="G9" s="65"/>
      <c r="H9" s="65"/>
      <c r="I9" s="69"/>
      <c r="J9" s="65"/>
      <c r="K9" s="70"/>
    </row>
    <row r="10" spans="3:11" ht="15.75" customHeight="1" x14ac:dyDescent="0.25">
      <c r="C10" s="59"/>
      <c r="D10" s="68" t="s">
        <v>145</v>
      </c>
      <c r="E10" s="65"/>
      <c r="F10" s="65"/>
      <c r="G10" s="65"/>
      <c r="H10" s="65"/>
      <c r="I10" s="69"/>
      <c r="J10" s="65"/>
      <c r="K10" s="70"/>
    </row>
    <row r="11" spans="3:11" ht="15.75" customHeight="1" x14ac:dyDescent="0.25">
      <c r="C11" s="59"/>
      <c r="D11" s="68" t="s">
        <v>146</v>
      </c>
      <c r="E11" s="65"/>
      <c r="F11" s="65"/>
      <c r="G11" s="65"/>
      <c r="H11" s="65"/>
      <c r="I11" s="69"/>
      <c r="J11" s="65"/>
      <c r="K11" s="70"/>
    </row>
    <row r="12" spans="3:11" x14ac:dyDescent="0.25">
      <c r="C12" s="64"/>
      <c r="D12" s="69"/>
      <c r="E12" s="65"/>
      <c r="F12" s="65"/>
      <c r="G12" s="65"/>
      <c r="H12" s="65"/>
      <c r="I12" s="69"/>
      <c r="J12" s="65"/>
      <c r="K12" s="70"/>
    </row>
    <row r="13" spans="3:11" x14ac:dyDescent="0.25">
      <c r="C13" s="64"/>
      <c r="D13" s="289" t="s">
        <v>147</v>
      </c>
      <c r="E13" s="289"/>
      <c r="F13" s="289"/>
      <c r="G13" s="289"/>
      <c r="H13" s="289"/>
      <c r="I13" s="289"/>
      <c r="J13" s="289"/>
      <c r="K13" s="70"/>
    </row>
    <row r="14" spans="3:11" x14ac:dyDescent="0.25">
      <c r="C14" s="64"/>
      <c r="D14" s="65"/>
      <c r="E14" s="65"/>
      <c r="F14" s="65"/>
      <c r="G14" s="65"/>
      <c r="H14" s="65"/>
      <c r="I14" s="65"/>
      <c r="J14" s="65"/>
      <c r="K14" s="66"/>
    </row>
    <row r="15" spans="3:11" x14ac:dyDescent="0.25">
      <c r="C15" s="64"/>
      <c r="D15" s="65"/>
      <c r="E15" s="65"/>
      <c r="F15" s="65"/>
      <c r="G15" s="65"/>
      <c r="H15" s="65"/>
      <c r="I15" s="65"/>
      <c r="J15" s="65"/>
      <c r="K15" s="66"/>
    </row>
    <row r="16" spans="3:11" x14ac:dyDescent="0.25">
      <c r="C16" s="64"/>
      <c r="D16" s="65"/>
      <c r="E16" s="65"/>
      <c r="F16" s="276" t="s">
        <v>148</v>
      </c>
      <c r="G16" s="277"/>
      <c r="H16" s="65"/>
      <c r="I16" s="65"/>
      <c r="J16" s="65"/>
      <c r="K16" s="66"/>
    </row>
    <row r="17" spans="3:13" x14ac:dyDescent="0.25">
      <c r="C17" s="64"/>
      <c r="D17" s="65"/>
      <c r="E17" s="65"/>
      <c r="F17" s="278"/>
      <c r="G17" s="279"/>
      <c r="H17" s="65"/>
      <c r="I17" s="65"/>
      <c r="J17" s="65"/>
      <c r="K17" s="66"/>
    </row>
    <row r="18" spans="3:13" x14ac:dyDescent="0.25">
      <c r="C18" s="64"/>
      <c r="D18" s="65"/>
      <c r="E18" s="65"/>
      <c r="F18" s="278"/>
      <c r="G18" s="279"/>
      <c r="H18" s="65"/>
      <c r="I18" s="65"/>
      <c r="J18" s="65"/>
      <c r="K18" s="66"/>
    </row>
    <row r="19" spans="3:13" x14ac:dyDescent="0.25">
      <c r="C19" s="64"/>
      <c r="D19" s="65"/>
      <c r="E19" s="65"/>
      <c r="F19" s="280"/>
      <c r="G19" s="281"/>
      <c r="H19" s="65"/>
      <c r="I19" s="65"/>
      <c r="J19" s="65"/>
      <c r="K19" s="66"/>
    </row>
    <row r="20" spans="3:13" ht="42.75" customHeight="1" x14ac:dyDescent="0.25">
      <c r="C20" s="64"/>
      <c r="D20" s="65"/>
      <c r="E20" s="65"/>
      <c r="F20" s="109"/>
      <c r="G20" s="109"/>
      <c r="H20" s="65"/>
      <c r="I20" s="65"/>
      <c r="J20" s="65"/>
      <c r="K20" s="66"/>
    </row>
    <row r="21" spans="3:13" ht="26.25" x14ac:dyDescent="0.25">
      <c r="C21" s="110" t="s">
        <v>149</v>
      </c>
      <c r="D21" s="71"/>
      <c r="E21" s="71"/>
      <c r="F21" s="71"/>
      <c r="G21" s="65"/>
      <c r="H21" s="65"/>
      <c r="I21" s="65"/>
      <c r="J21" s="65"/>
      <c r="K21" s="66"/>
    </row>
    <row r="22" spans="3:13" ht="31.5" customHeight="1" x14ac:dyDescent="0.25">
      <c r="C22" s="64"/>
      <c r="D22" s="65"/>
      <c r="E22" s="65"/>
      <c r="F22" s="65"/>
      <c r="G22" s="65"/>
      <c r="H22" s="65"/>
      <c r="I22" s="65"/>
      <c r="J22" s="65"/>
      <c r="K22" s="72" t="s">
        <v>150</v>
      </c>
    </row>
    <row r="23" spans="3:13" x14ac:dyDescent="0.25">
      <c r="C23" s="64"/>
      <c r="D23" s="65"/>
      <c r="E23" s="65" t="s">
        <v>66</v>
      </c>
      <c r="F23" s="65"/>
      <c r="G23" s="65"/>
      <c r="H23" s="65"/>
      <c r="I23" s="65"/>
      <c r="J23" s="60">
        <v>25</v>
      </c>
      <c r="K23" s="74"/>
    </row>
    <row r="24" spans="3:13" x14ac:dyDescent="0.25">
      <c r="C24" s="64"/>
      <c r="D24" s="65"/>
      <c r="E24" s="65" t="s">
        <v>151</v>
      </c>
      <c r="F24" s="65"/>
      <c r="G24" s="65"/>
      <c r="H24" s="65"/>
      <c r="I24" s="75">
        <v>0.16692000000000001</v>
      </c>
      <c r="J24" s="76">
        <f>J23*I24</f>
        <v>4.173</v>
      </c>
      <c r="K24" s="74"/>
    </row>
    <row r="25" spans="3:13" x14ac:dyDescent="0.25">
      <c r="C25" s="64"/>
      <c r="D25" s="65"/>
      <c r="E25" s="65" t="s">
        <v>152</v>
      </c>
      <c r="F25" s="65"/>
      <c r="G25" s="65"/>
      <c r="H25" s="65"/>
      <c r="I25" s="77"/>
      <c r="J25" s="78">
        <f>SUM(J23:J24)</f>
        <v>29.173000000000002</v>
      </c>
      <c r="K25" s="79">
        <f>J25</f>
        <v>29.173000000000002</v>
      </c>
    </row>
    <row r="26" spans="3:13" x14ac:dyDescent="0.25">
      <c r="C26" s="64"/>
      <c r="D26" s="65"/>
      <c r="E26" s="65"/>
      <c r="F26" s="65"/>
      <c r="G26" s="65"/>
      <c r="H26" s="65"/>
      <c r="I26" s="77"/>
      <c r="J26" s="78"/>
      <c r="K26" s="79"/>
    </row>
    <row r="27" spans="3:13" x14ac:dyDescent="0.25">
      <c r="C27" s="64" t="s">
        <v>153</v>
      </c>
      <c r="D27" s="65"/>
      <c r="E27" s="65"/>
      <c r="F27" s="65"/>
      <c r="G27" s="65"/>
      <c r="H27" s="65"/>
      <c r="I27" s="77"/>
      <c r="J27" s="78"/>
      <c r="K27" s="79"/>
      <c r="M27" s="53"/>
    </row>
    <row r="28" spans="3:13" x14ac:dyDescent="0.25">
      <c r="C28" s="80" t="s">
        <v>154</v>
      </c>
      <c r="D28" s="65"/>
      <c r="E28" s="65"/>
      <c r="F28" s="65"/>
      <c r="G28" s="65"/>
      <c r="H28" s="65"/>
      <c r="I28" s="77"/>
      <c r="J28" s="78"/>
      <c r="K28" s="79"/>
      <c r="M28" s="53"/>
    </row>
    <row r="29" spans="3:13" x14ac:dyDescent="0.25">
      <c r="C29" s="64"/>
      <c r="D29" s="65"/>
      <c r="E29" s="65"/>
      <c r="F29" s="65"/>
      <c r="G29" s="65"/>
      <c r="H29" s="65"/>
      <c r="I29" s="65"/>
      <c r="J29" s="65"/>
      <c r="K29" s="74"/>
    </row>
    <row r="30" spans="3:13" ht="33.75" customHeight="1" x14ac:dyDescent="0.25">
      <c r="C30" s="64"/>
      <c r="D30" s="65"/>
      <c r="E30" s="65"/>
      <c r="F30" s="65"/>
      <c r="G30" s="65"/>
      <c r="H30" s="65"/>
      <c r="I30" s="65"/>
      <c r="J30" s="65"/>
      <c r="K30" s="74"/>
    </row>
    <row r="31" spans="3:13" ht="28.5" customHeight="1" x14ac:dyDescent="0.35">
      <c r="C31" s="287" t="s">
        <v>155</v>
      </c>
      <c r="D31" s="288"/>
      <c r="E31" s="288"/>
      <c r="F31" s="288"/>
      <c r="G31" s="65"/>
      <c r="H31" s="65"/>
      <c r="I31" s="77"/>
      <c r="J31" s="81"/>
      <c r="K31" s="74"/>
    </row>
    <row r="32" spans="3:13" x14ac:dyDescent="0.25">
      <c r="C32" s="64"/>
      <c r="D32" s="65"/>
      <c r="E32" s="65"/>
      <c r="F32" s="82"/>
      <c r="G32" s="65"/>
      <c r="H32" s="65"/>
      <c r="I32" s="65"/>
      <c r="J32" s="65"/>
      <c r="K32" s="74"/>
    </row>
    <row r="33" spans="3:12" x14ac:dyDescent="0.25">
      <c r="C33" s="64"/>
      <c r="D33" s="65"/>
      <c r="E33" s="83" t="s">
        <v>91</v>
      </c>
      <c r="F33" s="83" t="s">
        <v>92</v>
      </c>
      <c r="G33" s="83" t="s">
        <v>92</v>
      </c>
      <c r="H33" s="83" t="s">
        <v>91</v>
      </c>
      <c r="I33" s="83" t="s">
        <v>156</v>
      </c>
      <c r="J33" s="83" t="s">
        <v>94</v>
      </c>
      <c r="K33" s="74"/>
      <c r="L33" s="55"/>
    </row>
    <row r="34" spans="3:12" x14ac:dyDescent="0.25">
      <c r="C34" s="64"/>
      <c r="D34" s="65"/>
      <c r="E34" s="83" t="s">
        <v>100</v>
      </c>
      <c r="F34" s="83" t="s">
        <v>101</v>
      </c>
      <c r="G34" s="83" t="s">
        <v>102</v>
      </c>
      <c r="H34" s="83" t="s">
        <v>103</v>
      </c>
      <c r="I34" s="83" t="s">
        <v>104</v>
      </c>
      <c r="J34" s="83" t="s">
        <v>105</v>
      </c>
      <c r="K34" s="74"/>
    </row>
    <row r="35" spans="3:12" x14ac:dyDescent="0.25">
      <c r="C35" s="64"/>
      <c r="D35" s="65"/>
      <c r="E35" s="83" t="s">
        <v>157</v>
      </c>
      <c r="F35" s="83" t="s">
        <v>108</v>
      </c>
      <c r="G35" s="83" t="s">
        <v>109</v>
      </c>
      <c r="H35" s="83" t="s">
        <v>158</v>
      </c>
      <c r="I35" s="83" t="s">
        <v>110</v>
      </c>
      <c r="J35" s="83" t="s">
        <v>159</v>
      </c>
      <c r="K35" s="74"/>
    </row>
    <row r="36" spans="3:12" x14ac:dyDescent="0.25">
      <c r="C36" s="64"/>
      <c r="D36" s="65"/>
      <c r="E36" s="65"/>
      <c r="F36" s="83"/>
      <c r="G36" s="65"/>
      <c r="H36" s="65"/>
      <c r="I36" s="65"/>
      <c r="J36" s="65"/>
      <c r="K36" s="74"/>
    </row>
    <row r="37" spans="3:12" x14ac:dyDescent="0.25">
      <c r="C37" s="64"/>
      <c r="D37" s="65"/>
      <c r="E37" s="84">
        <v>238</v>
      </c>
      <c r="F37" s="61">
        <v>8</v>
      </c>
      <c r="G37" s="83">
        <f>E37*F37</f>
        <v>1904</v>
      </c>
      <c r="H37" s="61">
        <v>5</v>
      </c>
      <c r="I37" s="84">
        <f>G37*H37</f>
        <v>9520</v>
      </c>
      <c r="J37" s="73">
        <v>80000</v>
      </c>
      <c r="K37" s="85">
        <f>J37/I37</f>
        <v>8.4033613445378155</v>
      </c>
    </row>
    <row r="38" spans="3:12" x14ac:dyDescent="0.25">
      <c r="C38" s="64"/>
      <c r="D38" s="65"/>
      <c r="E38" s="84"/>
      <c r="F38" s="83"/>
      <c r="G38" s="83"/>
      <c r="H38" s="83"/>
      <c r="I38" s="84"/>
      <c r="J38" s="73"/>
      <c r="K38" s="85"/>
    </row>
    <row r="39" spans="3:12" x14ac:dyDescent="0.25">
      <c r="C39" s="64"/>
      <c r="D39" s="65"/>
      <c r="E39" s="84"/>
      <c r="F39" s="83"/>
      <c r="G39" s="83"/>
      <c r="H39" s="83"/>
      <c r="I39" s="84"/>
      <c r="J39" s="73"/>
      <c r="K39" s="85"/>
    </row>
    <row r="40" spans="3:12" x14ac:dyDescent="0.25">
      <c r="C40" s="86" t="s">
        <v>160</v>
      </c>
      <c r="D40" s="65"/>
      <c r="E40" s="65"/>
      <c r="F40" s="82"/>
      <c r="G40" s="65"/>
      <c r="H40" s="65"/>
      <c r="I40" s="81"/>
      <c r="J40" s="81"/>
      <c r="K40" s="87"/>
    </row>
    <row r="41" spans="3:12" x14ac:dyDescent="0.25">
      <c r="C41" s="65" t="s">
        <v>161</v>
      </c>
      <c r="D41" s="65"/>
      <c r="E41" s="65"/>
      <c r="F41" s="82"/>
      <c r="G41" s="65"/>
      <c r="H41" s="65"/>
      <c r="I41" s="81"/>
      <c r="J41" s="81"/>
      <c r="K41" s="87"/>
    </row>
    <row r="42" spans="3:12" x14ac:dyDescent="0.25">
      <c r="C42" s="64"/>
      <c r="D42" s="65"/>
      <c r="E42" s="65"/>
      <c r="F42" s="82"/>
      <c r="G42" s="65"/>
      <c r="H42" s="65"/>
      <c r="I42" s="81"/>
      <c r="J42" s="81"/>
      <c r="K42" s="87"/>
    </row>
    <row r="43" spans="3:12" x14ac:dyDescent="0.25">
      <c r="C43" s="64"/>
      <c r="D43" s="65"/>
      <c r="E43" s="65"/>
      <c r="F43" s="82"/>
      <c r="G43" s="65"/>
      <c r="H43" s="65"/>
      <c r="I43" s="82"/>
      <c r="J43" s="82"/>
      <c r="K43" s="74"/>
    </row>
    <row r="44" spans="3:12" x14ac:dyDescent="0.25">
      <c r="C44" s="64"/>
      <c r="D44" s="65"/>
      <c r="E44" s="65"/>
      <c r="F44" s="82"/>
      <c r="G44" s="65"/>
      <c r="H44" s="65"/>
      <c r="I44" s="82"/>
      <c r="J44" s="82"/>
      <c r="K44" s="74"/>
    </row>
    <row r="45" spans="3:12" ht="23.25" x14ac:dyDescent="0.35">
      <c r="C45" s="111" t="s">
        <v>162</v>
      </c>
      <c r="D45" s="88"/>
      <c r="E45" s="65"/>
      <c r="F45" s="65"/>
      <c r="G45" s="65"/>
      <c r="H45" s="65"/>
      <c r="I45" s="65"/>
      <c r="J45" s="65"/>
      <c r="K45" s="74"/>
    </row>
    <row r="46" spans="3:12" x14ac:dyDescent="0.25">
      <c r="C46" s="64"/>
      <c r="D46" s="65"/>
      <c r="E46" s="81"/>
      <c r="F46" s="82"/>
      <c r="G46" s="65"/>
      <c r="H46" s="65"/>
      <c r="I46" s="65"/>
      <c r="J46" s="65"/>
      <c r="K46" s="74"/>
    </row>
    <row r="47" spans="3:12" ht="30" x14ac:dyDescent="0.25">
      <c r="C47" s="64"/>
      <c r="D47" s="65"/>
      <c r="E47" s="81" t="s">
        <v>126</v>
      </c>
      <c r="F47" s="81" t="s">
        <v>127</v>
      </c>
      <c r="G47" s="81" t="s">
        <v>8</v>
      </c>
      <c r="H47" s="81" t="s">
        <v>128</v>
      </c>
      <c r="I47" s="89" t="s">
        <v>163</v>
      </c>
      <c r="J47" s="81" t="s">
        <v>86</v>
      </c>
      <c r="K47" s="74"/>
    </row>
    <row r="48" spans="3:12" x14ac:dyDescent="0.25">
      <c r="C48" s="64"/>
      <c r="D48" s="65"/>
      <c r="E48" s="81" t="s">
        <v>101</v>
      </c>
      <c r="F48" s="81" t="s">
        <v>164</v>
      </c>
      <c r="G48" s="81"/>
      <c r="H48" s="81" t="s">
        <v>130</v>
      </c>
      <c r="I48" s="89" t="s">
        <v>165</v>
      </c>
      <c r="J48" s="81" t="s">
        <v>108</v>
      </c>
      <c r="K48" s="74"/>
    </row>
    <row r="49" spans="3:12" x14ac:dyDescent="0.25">
      <c r="C49" s="64"/>
      <c r="D49" s="65"/>
      <c r="E49" s="81" t="s">
        <v>108</v>
      </c>
      <c r="F49" s="81" t="s">
        <v>166</v>
      </c>
      <c r="G49" s="81"/>
      <c r="H49" s="81" t="s">
        <v>131</v>
      </c>
      <c r="I49" s="81"/>
      <c r="J49" s="81"/>
      <c r="K49" s="74"/>
    </row>
    <row r="50" spans="3:12" x14ac:dyDescent="0.25">
      <c r="C50" s="64"/>
      <c r="D50" s="65"/>
      <c r="E50" s="65"/>
      <c r="F50" s="65"/>
      <c r="G50" s="65"/>
      <c r="H50" s="82"/>
      <c r="I50" s="65"/>
      <c r="J50" s="65"/>
      <c r="K50" s="74"/>
    </row>
    <row r="51" spans="3:12" x14ac:dyDescent="0.25">
      <c r="C51" s="64"/>
      <c r="D51" s="65"/>
      <c r="E51" s="81">
        <f>F37</f>
        <v>8</v>
      </c>
      <c r="F51" s="26">
        <v>4</v>
      </c>
      <c r="G51" s="90">
        <f>F51/E51</f>
        <v>0.5</v>
      </c>
      <c r="H51" s="78">
        <f>K25</f>
        <v>29.173000000000002</v>
      </c>
      <c r="I51" s="91">
        <f>G51*H51</f>
        <v>14.586500000000001</v>
      </c>
      <c r="J51" s="91">
        <f>I51*E51</f>
        <v>116.69200000000001</v>
      </c>
      <c r="K51" s="108">
        <f>I51</f>
        <v>14.586500000000001</v>
      </c>
    </row>
    <row r="52" spans="3:12" ht="26.25" customHeight="1" x14ac:dyDescent="0.25">
      <c r="C52" s="64"/>
      <c r="D52" s="65"/>
      <c r="E52" s="81"/>
      <c r="F52" s="65"/>
      <c r="G52" s="65"/>
      <c r="H52" s="65"/>
      <c r="I52" s="65"/>
      <c r="J52" s="65"/>
      <c r="K52" s="74"/>
      <c r="L52" s="23"/>
    </row>
    <row r="53" spans="3:12" ht="18.75" x14ac:dyDescent="0.3">
      <c r="C53" s="64"/>
      <c r="D53" s="65"/>
      <c r="E53" s="65"/>
      <c r="F53" s="65"/>
      <c r="G53" s="65"/>
      <c r="H53" s="88" t="s">
        <v>150</v>
      </c>
      <c r="I53" s="65"/>
      <c r="J53" s="65"/>
      <c r="K53" s="62">
        <f>SUM(K23:K52)</f>
        <v>52.162861344537816</v>
      </c>
    </row>
    <row r="54" spans="3:12" ht="18.75" x14ac:dyDescent="0.3">
      <c r="C54" s="64"/>
      <c r="D54" s="65"/>
      <c r="E54" s="65"/>
      <c r="F54" s="65"/>
      <c r="G54" s="65"/>
      <c r="H54" s="88"/>
      <c r="I54" s="65"/>
      <c r="J54" s="65"/>
      <c r="K54" s="85"/>
    </row>
    <row r="55" spans="3:12" x14ac:dyDescent="0.25">
      <c r="C55" s="92" t="s">
        <v>167</v>
      </c>
      <c r="D55" s="65"/>
      <c r="E55" s="65"/>
      <c r="F55" s="65"/>
      <c r="G55" s="65"/>
      <c r="H55" s="65"/>
      <c r="I55" s="65"/>
      <c r="J55" s="65"/>
      <c r="K55" s="66"/>
    </row>
    <row r="56" spans="3:12" x14ac:dyDescent="0.25">
      <c r="C56" s="92" t="s">
        <v>168</v>
      </c>
      <c r="D56" s="65"/>
      <c r="E56" s="65"/>
      <c r="F56" s="65"/>
      <c r="G56" s="65"/>
      <c r="H56" s="65"/>
      <c r="I56" s="65"/>
      <c r="J56" s="65"/>
      <c r="K56" s="66"/>
    </row>
    <row r="57" spans="3:12" x14ac:dyDescent="0.25">
      <c r="C57" s="92"/>
      <c r="D57" s="65"/>
      <c r="E57" s="65"/>
      <c r="F57" s="65"/>
      <c r="G57" s="65"/>
      <c r="H57" s="65"/>
      <c r="I57" s="65"/>
      <c r="J57" s="65"/>
      <c r="K57" s="66"/>
    </row>
    <row r="58" spans="3:12" x14ac:dyDescent="0.25">
      <c r="C58" s="92"/>
      <c r="D58" s="65"/>
      <c r="E58" s="65"/>
      <c r="F58" s="65"/>
      <c r="G58" s="65"/>
      <c r="H58" s="65"/>
      <c r="I58" s="65"/>
      <c r="J58" s="65"/>
      <c r="K58" s="66"/>
    </row>
    <row r="59" spans="3:12" ht="15.75" customHeight="1" x14ac:dyDescent="0.25">
      <c r="C59" s="92"/>
      <c r="D59" s="65"/>
      <c r="E59" s="65"/>
      <c r="F59" s="276" t="s">
        <v>169</v>
      </c>
      <c r="G59" s="277"/>
      <c r="H59" s="65"/>
      <c r="I59" s="65"/>
      <c r="J59" s="65"/>
      <c r="K59" s="66"/>
    </row>
    <row r="60" spans="3:12" ht="15.75" customHeight="1" x14ac:dyDescent="0.25">
      <c r="C60" s="92"/>
      <c r="D60" s="65"/>
      <c r="E60" s="65"/>
      <c r="F60" s="278"/>
      <c r="G60" s="279"/>
      <c r="H60" s="65"/>
      <c r="I60" s="65"/>
      <c r="J60" s="65"/>
      <c r="K60" s="66"/>
    </row>
    <row r="61" spans="3:12" ht="15.75" customHeight="1" x14ac:dyDescent="0.25">
      <c r="C61" s="92"/>
      <c r="D61" s="65"/>
      <c r="E61" s="65"/>
      <c r="F61" s="278"/>
      <c r="G61" s="279"/>
      <c r="H61" s="65"/>
      <c r="I61" s="65"/>
      <c r="J61" s="65"/>
      <c r="K61" s="66"/>
    </row>
    <row r="62" spans="3:12" ht="15.75" customHeight="1" x14ac:dyDescent="0.25">
      <c r="C62" s="92"/>
      <c r="D62" s="65"/>
      <c r="E62" s="65"/>
      <c r="F62" s="280"/>
      <c r="G62" s="281"/>
      <c r="H62" s="65"/>
      <c r="I62" s="65"/>
      <c r="J62" s="65"/>
      <c r="K62" s="66"/>
    </row>
    <row r="63" spans="3:12" ht="19.5" customHeight="1" x14ac:dyDescent="0.25">
      <c r="C63" s="64"/>
      <c r="D63" s="65"/>
      <c r="E63" s="65"/>
      <c r="F63" s="65"/>
      <c r="G63" s="65"/>
      <c r="H63" s="65"/>
      <c r="I63" s="65"/>
      <c r="J63" s="65"/>
      <c r="K63" s="66"/>
    </row>
    <row r="64" spans="3:12" ht="19.5" customHeight="1" x14ac:dyDescent="0.25">
      <c r="C64" s="64"/>
      <c r="D64" s="65"/>
      <c r="E64" s="65"/>
      <c r="F64" s="65"/>
      <c r="G64" s="65"/>
      <c r="H64" s="65"/>
      <c r="I64" s="65"/>
      <c r="J64" s="65"/>
      <c r="K64" s="66"/>
    </row>
    <row r="65" spans="3:13" ht="15.75" customHeight="1" x14ac:dyDescent="0.25">
      <c r="C65" s="64"/>
      <c r="D65" s="65" t="s">
        <v>170</v>
      </c>
      <c r="E65" s="65"/>
      <c r="F65" s="65"/>
      <c r="G65" s="65"/>
      <c r="H65" s="65"/>
      <c r="I65" s="65"/>
      <c r="J65" s="65"/>
      <c r="K65" s="66"/>
    </row>
    <row r="66" spans="3:13" ht="15.75" customHeight="1" x14ac:dyDescent="0.25">
      <c r="C66" s="64"/>
      <c r="D66" s="65" t="s">
        <v>171</v>
      </c>
      <c r="E66" s="65"/>
      <c r="F66" s="65"/>
      <c r="G66" s="65"/>
      <c r="H66" s="65"/>
      <c r="I66" s="65"/>
      <c r="J66" s="65"/>
      <c r="K66" s="66"/>
    </row>
    <row r="67" spans="3:13" ht="18.75" customHeight="1" x14ac:dyDescent="0.25">
      <c r="C67" s="59"/>
      <c r="D67" s="65" t="s">
        <v>172</v>
      </c>
      <c r="E67" s="65"/>
      <c r="F67" s="65"/>
      <c r="G67" s="65"/>
      <c r="H67" s="65"/>
      <c r="I67" s="65"/>
      <c r="J67" s="65"/>
      <c r="K67" s="66"/>
    </row>
    <row r="68" spans="3:13" ht="15.75" customHeight="1" x14ac:dyDescent="0.25">
      <c r="C68" s="59"/>
      <c r="D68" s="65" t="s">
        <v>173</v>
      </c>
      <c r="E68" s="65"/>
      <c r="F68" s="65"/>
      <c r="G68" s="65"/>
      <c r="H68" s="65"/>
      <c r="I68" s="65"/>
      <c r="J68" s="65"/>
      <c r="K68" s="66"/>
    </row>
    <row r="69" spans="3:13" ht="15.75" customHeight="1" x14ac:dyDescent="0.25">
      <c r="C69" s="59"/>
      <c r="D69" s="65" t="s">
        <v>174</v>
      </c>
      <c r="E69" s="65"/>
      <c r="F69" s="65"/>
      <c r="G69" s="65"/>
      <c r="H69" s="65"/>
      <c r="I69" s="65"/>
      <c r="J69" s="65"/>
      <c r="K69" s="66"/>
    </row>
    <row r="70" spans="3:13" ht="15.75" customHeight="1" x14ac:dyDescent="0.25">
      <c r="C70" s="59"/>
      <c r="D70" s="65" t="s">
        <v>175</v>
      </c>
      <c r="E70" s="65"/>
      <c r="F70" s="65"/>
      <c r="G70" s="65"/>
      <c r="H70" s="65"/>
      <c r="I70" s="65"/>
      <c r="J70" s="65"/>
      <c r="K70" s="66"/>
    </row>
    <row r="71" spans="3:13" x14ac:dyDescent="0.25">
      <c r="C71" s="64"/>
      <c r="D71" s="65" t="s">
        <v>176</v>
      </c>
      <c r="E71" s="65"/>
      <c r="F71" s="65"/>
      <c r="G71" s="65"/>
      <c r="H71" s="65"/>
      <c r="I71" s="65"/>
      <c r="J71" s="65"/>
      <c r="K71" s="66"/>
    </row>
    <row r="72" spans="3:13" x14ac:dyDescent="0.25">
      <c r="C72" s="64"/>
      <c r="D72" s="65" t="s">
        <v>177</v>
      </c>
      <c r="E72" s="65"/>
      <c r="F72" s="65"/>
      <c r="G72" s="65"/>
      <c r="H72" s="65"/>
      <c r="I72" s="65"/>
      <c r="J72" s="65"/>
      <c r="K72" s="66"/>
    </row>
    <row r="73" spans="3:13" ht="23.25" customHeight="1" x14ac:dyDescent="0.25">
      <c r="C73" s="64"/>
      <c r="D73" s="93" t="s">
        <v>178</v>
      </c>
      <c r="E73" s="65"/>
      <c r="F73" s="65"/>
      <c r="G73" s="65"/>
      <c r="H73" s="65"/>
      <c r="I73" s="65"/>
      <c r="J73" s="65"/>
      <c r="K73" s="66"/>
    </row>
    <row r="74" spans="3:13" ht="30" customHeight="1" x14ac:dyDescent="0.25">
      <c r="C74" s="64"/>
      <c r="D74" s="93"/>
      <c r="E74" s="65"/>
      <c r="F74" s="65"/>
      <c r="G74" s="65"/>
      <c r="H74" s="65"/>
      <c r="I74" s="65"/>
      <c r="J74" s="65"/>
      <c r="K74" s="66"/>
    </row>
    <row r="75" spans="3:13" ht="27" customHeight="1" x14ac:dyDescent="0.35">
      <c r="C75" s="111" t="s">
        <v>179</v>
      </c>
      <c r="D75" s="65"/>
      <c r="E75" s="88"/>
      <c r="F75" s="88"/>
      <c r="G75" s="88"/>
      <c r="H75" s="65"/>
      <c r="I75" s="65"/>
      <c r="J75" s="65"/>
      <c r="K75" s="66"/>
    </row>
    <row r="76" spans="3:13" ht="31.5" x14ac:dyDescent="0.25">
      <c r="C76" s="64"/>
      <c r="D76" s="65"/>
      <c r="E76" s="65"/>
      <c r="F76" s="65"/>
      <c r="G76" s="65"/>
      <c r="H76" s="65"/>
      <c r="I76" s="65"/>
      <c r="J76" s="65"/>
      <c r="K76" s="94" t="s">
        <v>180</v>
      </c>
    </row>
    <row r="77" spans="3:13" x14ac:dyDescent="0.25">
      <c r="C77" s="64"/>
      <c r="D77" s="81" t="s">
        <v>181</v>
      </c>
      <c r="E77" s="81" t="s">
        <v>182</v>
      </c>
      <c r="F77" s="81" t="s">
        <v>88</v>
      </c>
      <c r="G77" s="81" t="s">
        <v>117</v>
      </c>
      <c r="H77" s="81" t="s">
        <v>8</v>
      </c>
      <c r="I77" s="65"/>
      <c r="J77" s="65"/>
      <c r="K77" s="74"/>
      <c r="M77" s="23"/>
    </row>
    <row r="78" spans="3:13" x14ac:dyDescent="0.25">
      <c r="C78" s="64"/>
      <c r="D78" s="81" t="s">
        <v>97</v>
      </c>
      <c r="E78" s="81" t="s">
        <v>121</v>
      </c>
      <c r="F78" s="81" t="s">
        <v>120</v>
      </c>
      <c r="G78" s="81" t="s">
        <v>99</v>
      </c>
      <c r="H78" s="89" t="s">
        <v>122</v>
      </c>
      <c r="I78" s="65"/>
      <c r="J78" s="65"/>
      <c r="K78" s="74"/>
    </row>
    <row r="79" spans="3:13" x14ac:dyDescent="0.25">
      <c r="C79" s="64"/>
      <c r="D79" s="81"/>
      <c r="E79" s="81" t="s">
        <v>183</v>
      </c>
      <c r="F79" s="81" t="s">
        <v>124</v>
      </c>
      <c r="G79" s="81"/>
      <c r="H79" s="81"/>
      <c r="I79" s="65"/>
      <c r="J79" s="65"/>
      <c r="K79" s="74"/>
      <c r="M79" s="23"/>
    </row>
    <row r="80" spans="3:13" x14ac:dyDescent="0.25">
      <c r="C80" s="64"/>
      <c r="D80" s="65"/>
      <c r="E80" s="65"/>
      <c r="F80" s="65"/>
      <c r="G80" s="65"/>
      <c r="H80" s="65"/>
      <c r="I80" s="65"/>
      <c r="J80" s="65"/>
      <c r="K80" s="74"/>
    </row>
    <row r="81" spans="3:13" ht="30" x14ac:dyDescent="0.25">
      <c r="C81" s="64"/>
      <c r="D81" s="58">
        <v>2</v>
      </c>
      <c r="E81" s="112">
        <f>D85</f>
        <v>52.162861344537816</v>
      </c>
      <c r="F81" s="95">
        <v>90</v>
      </c>
      <c r="G81" s="95">
        <f>F81-E81</f>
        <v>37.837138655462184</v>
      </c>
      <c r="H81" s="90">
        <f>G81/F81</f>
        <v>0.42041265172735759</v>
      </c>
      <c r="I81" s="65"/>
      <c r="J81" s="96" t="s">
        <v>180</v>
      </c>
      <c r="K81" s="97">
        <f>F81</f>
        <v>90</v>
      </c>
      <c r="M81" s="56"/>
    </row>
    <row r="82" spans="3:13" ht="16.5" customHeight="1" x14ac:dyDescent="0.25">
      <c r="C82" s="64"/>
      <c r="D82" s="65"/>
      <c r="E82" s="65"/>
      <c r="F82" s="65"/>
      <c r="G82" s="65"/>
      <c r="H82" s="65"/>
      <c r="I82" s="65"/>
      <c r="J82" s="65"/>
      <c r="K82" s="74"/>
    </row>
    <row r="83" spans="3:13" ht="30" x14ac:dyDescent="0.25">
      <c r="C83" s="64"/>
      <c r="D83" s="89" t="s">
        <v>150</v>
      </c>
      <c r="E83" s="89" t="s">
        <v>184</v>
      </c>
      <c r="F83" s="89" t="s">
        <v>185</v>
      </c>
      <c r="G83" s="89" t="s">
        <v>122</v>
      </c>
      <c r="H83" s="98" t="s">
        <v>186</v>
      </c>
      <c r="I83" s="65"/>
      <c r="J83" s="65"/>
      <c r="K83" s="74"/>
    </row>
    <row r="84" spans="3:13" x14ac:dyDescent="0.25">
      <c r="C84" s="64"/>
      <c r="D84" s="65"/>
      <c r="E84" s="83"/>
      <c r="F84" s="65"/>
      <c r="G84" s="65"/>
      <c r="H84" s="83"/>
      <c r="I84" s="83"/>
      <c r="J84" s="65"/>
      <c r="K84" s="74"/>
    </row>
    <row r="85" spans="3:13" ht="30" x14ac:dyDescent="0.25">
      <c r="C85" s="64"/>
      <c r="D85" s="91">
        <f>K53</f>
        <v>52.162861344537816</v>
      </c>
      <c r="E85" s="26">
        <v>3</v>
      </c>
      <c r="F85" s="95">
        <f>D85*E85</f>
        <v>156.48858403361345</v>
      </c>
      <c r="G85" s="95">
        <f>F85-D85</f>
        <v>104.32572268907563</v>
      </c>
      <c r="H85" s="99">
        <f>G85/F85</f>
        <v>0.66666666666666663</v>
      </c>
      <c r="I85" s="65"/>
      <c r="J85" s="96" t="s">
        <v>185</v>
      </c>
      <c r="K85" s="107">
        <f>F85</f>
        <v>156.48858403361345</v>
      </c>
    </row>
    <row r="86" spans="3:13" ht="30" x14ac:dyDescent="0.25">
      <c r="C86" s="64"/>
      <c r="D86" s="81"/>
      <c r="E86" s="65"/>
      <c r="F86" s="65"/>
      <c r="G86" s="65"/>
      <c r="H86" s="65"/>
      <c r="I86" s="65"/>
      <c r="J86" s="89" t="s">
        <v>187</v>
      </c>
      <c r="K86" s="97">
        <f>+K81-K85</f>
        <v>-66.488584033613449</v>
      </c>
    </row>
    <row r="87" spans="3:13" x14ac:dyDescent="0.25">
      <c r="C87" s="64"/>
      <c r="D87" s="81"/>
      <c r="E87" s="65"/>
      <c r="F87" s="65"/>
      <c r="G87" s="65"/>
      <c r="H87" s="65"/>
      <c r="I87" s="65"/>
      <c r="J87" s="89"/>
      <c r="K87" s="97"/>
    </row>
    <row r="88" spans="3:13" x14ac:dyDescent="0.25">
      <c r="C88" s="92" t="s">
        <v>188</v>
      </c>
      <c r="D88" s="81"/>
      <c r="E88" s="65"/>
      <c r="F88" s="65"/>
      <c r="G88" s="65"/>
      <c r="H88" s="65"/>
      <c r="I88" s="65"/>
      <c r="J88" s="89"/>
      <c r="K88" s="97"/>
    </row>
    <row r="89" spans="3:13" x14ac:dyDescent="0.25">
      <c r="C89" s="64" t="s">
        <v>189</v>
      </c>
      <c r="D89" s="81"/>
      <c r="E89" s="65"/>
      <c r="F89" s="65"/>
      <c r="G89" s="65"/>
      <c r="H89" s="65"/>
      <c r="I89" s="65"/>
      <c r="J89" s="89"/>
      <c r="K89" s="97"/>
    </row>
    <row r="90" spans="3:13" x14ac:dyDescent="0.25">
      <c r="C90" s="64"/>
      <c r="D90" s="65"/>
      <c r="E90" s="65"/>
      <c r="F90" s="65"/>
      <c r="G90" s="65"/>
      <c r="H90" s="65"/>
      <c r="I90" s="65"/>
      <c r="J90" s="100"/>
      <c r="K90" s="74"/>
    </row>
    <row r="91" spans="3:13" x14ac:dyDescent="0.25">
      <c r="C91" s="64"/>
      <c r="D91" s="65"/>
      <c r="E91" s="65"/>
      <c r="F91" s="65"/>
      <c r="G91" s="65"/>
      <c r="H91" s="65"/>
      <c r="I91" s="65"/>
      <c r="J91" s="65"/>
      <c r="K91" s="66"/>
    </row>
    <row r="92" spans="3:13" ht="23.25" x14ac:dyDescent="0.35">
      <c r="C92" s="111" t="s">
        <v>190</v>
      </c>
      <c r="D92" s="65"/>
      <c r="E92" s="65"/>
      <c r="F92" s="65"/>
      <c r="G92" s="65"/>
      <c r="H92" s="65"/>
      <c r="I92" s="65"/>
      <c r="J92" s="65"/>
      <c r="K92" s="66"/>
    </row>
    <row r="93" spans="3:13" x14ac:dyDescent="0.25">
      <c r="C93" s="64"/>
      <c r="D93" s="65"/>
      <c r="E93" s="65"/>
      <c r="F93" s="65"/>
      <c r="G93" s="65"/>
      <c r="H93" s="65"/>
      <c r="I93" s="65"/>
      <c r="J93" s="65"/>
      <c r="K93" s="66"/>
    </row>
    <row r="94" spans="3:13" ht="30" x14ac:dyDescent="0.25">
      <c r="C94" s="64"/>
      <c r="D94" s="96" t="s">
        <v>191</v>
      </c>
      <c r="E94" s="65" t="s">
        <v>192</v>
      </c>
      <c r="F94" s="65" t="s">
        <v>193</v>
      </c>
      <c r="G94" s="65"/>
      <c r="H94" s="65"/>
      <c r="I94" s="65"/>
      <c r="J94" s="65"/>
      <c r="K94" s="66"/>
    </row>
    <row r="95" spans="3:13" x14ac:dyDescent="0.25">
      <c r="C95" s="64"/>
      <c r="D95" s="65"/>
      <c r="E95" s="65"/>
      <c r="F95" s="65"/>
      <c r="G95" s="65"/>
      <c r="H95" s="65"/>
      <c r="I95" s="65"/>
      <c r="J95" s="101"/>
      <c r="K95" s="66"/>
    </row>
    <row r="96" spans="3:13" ht="30" x14ac:dyDescent="0.25">
      <c r="C96" s="64"/>
      <c r="D96" s="61">
        <v>6500</v>
      </c>
      <c r="E96" s="106">
        <f>K86</f>
        <v>-66.488584033613449</v>
      </c>
      <c r="F96" s="102">
        <f>+E96*D96</f>
        <v>-432175.79621848743</v>
      </c>
      <c r="G96" s="65"/>
      <c r="H96" s="65"/>
      <c r="I96" s="65"/>
      <c r="J96" s="89" t="s">
        <v>194</v>
      </c>
      <c r="K96" s="63">
        <v>-293050</v>
      </c>
    </row>
    <row r="97" spans="3:11" x14ac:dyDescent="0.25">
      <c r="C97" s="64"/>
      <c r="D97" s="65"/>
      <c r="E97" s="65"/>
      <c r="F97" s="65"/>
      <c r="G97" s="65"/>
      <c r="H97" s="65"/>
      <c r="I97" s="65"/>
      <c r="J97" s="65"/>
      <c r="K97" s="66"/>
    </row>
    <row r="98" spans="3:11" x14ac:dyDescent="0.25">
      <c r="C98" s="64" t="s">
        <v>195</v>
      </c>
      <c r="D98" s="65"/>
      <c r="E98" s="65"/>
      <c r="F98" s="65"/>
      <c r="G98" s="65"/>
      <c r="H98" s="65"/>
      <c r="I98" s="65"/>
      <c r="J98" s="65"/>
      <c r="K98" s="66"/>
    </row>
    <row r="99" spans="3:11" x14ac:dyDescent="0.25">
      <c r="C99" s="64" t="s">
        <v>133</v>
      </c>
      <c r="D99" s="65"/>
      <c r="E99" s="65"/>
      <c r="F99" s="65"/>
      <c r="G99" s="65"/>
      <c r="H99" s="65"/>
      <c r="I99" s="65"/>
      <c r="J99" s="65"/>
      <c r="K99" s="66"/>
    </row>
    <row r="100" spans="3:11" ht="16.5" thickBot="1" x14ac:dyDescent="0.3">
      <c r="C100" s="103"/>
      <c r="D100" s="104"/>
      <c r="E100" s="104"/>
      <c r="F100" s="104"/>
      <c r="G100" s="104"/>
      <c r="H100" s="104"/>
      <c r="I100" s="104"/>
      <c r="J100" s="104"/>
      <c r="K100" s="105"/>
    </row>
    <row r="101" spans="3:11" x14ac:dyDescent="0.25">
      <c r="K101" s="57"/>
    </row>
    <row r="102" spans="3:11" x14ac:dyDescent="0.25">
      <c r="K102" s="57"/>
    </row>
    <row r="103" spans="3:11" x14ac:dyDescent="0.25">
      <c r="K103" s="57"/>
    </row>
    <row r="104" spans="3:11" x14ac:dyDescent="0.25">
      <c r="K104" s="57"/>
    </row>
    <row r="105" spans="3:11" x14ac:dyDescent="0.25">
      <c r="K105" s="57"/>
    </row>
  </sheetData>
  <mergeCells count="6">
    <mergeCell ref="F59:G62"/>
    <mergeCell ref="C3:K3"/>
    <mergeCell ref="C5:J5"/>
    <mergeCell ref="C31:F31"/>
    <mergeCell ref="F16:G19"/>
    <mergeCell ref="D13:J13"/>
  </mergeCells>
  <hyperlinks>
    <hyperlink ref="C28" r:id="rId1" xr:uid="{00000000-0004-0000-0200-000000000000}"/>
  </hyperlink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3:Q174"/>
  <sheetViews>
    <sheetView showGridLines="0" tabSelected="1" topLeftCell="A27" workbookViewId="0">
      <selection activeCell="E34" sqref="E34"/>
    </sheetView>
  </sheetViews>
  <sheetFormatPr baseColWidth="10" defaultColWidth="11.42578125" defaultRowHeight="15.75" x14ac:dyDescent="0.25"/>
  <cols>
    <col min="1" max="1" width="7" customWidth="1"/>
    <col min="2" max="2" width="4.28515625" customWidth="1"/>
    <col min="3" max="3" width="25.42578125" customWidth="1"/>
    <col min="4" max="4" width="23.28515625" customWidth="1"/>
    <col min="5" max="5" width="20.85546875" customWidth="1"/>
    <col min="6" max="6" width="26" customWidth="1"/>
    <col min="7" max="8" width="20.42578125" customWidth="1"/>
    <col min="9" max="9" width="16.42578125" customWidth="1"/>
    <col min="10" max="10" width="32.42578125" customWidth="1"/>
    <col min="11" max="11" width="19.7109375" style="19" customWidth="1"/>
    <col min="12" max="12" width="4.28515625" customWidth="1"/>
    <col min="13" max="13" width="13.7109375" customWidth="1"/>
    <col min="15" max="15" width="14.140625" customWidth="1"/>
    <col min="16" max="16" width="14.42578125" customWidth="1"/>
    <col min="17" max="17" width="14.28515625" customWidth="1"/>
    <col min="18" max="18" width="16.7109375" customWidth="1"/>
    <col min="19" max="19" width="13.85546875" customWidth="1"/>
    <col min="262" max="262" width="17.28515625" customWidth="1"/>
    <col min="263" max="264" width="13.42578125" customWidth="1"/>
    <col min="267" max="267" width="12" bestFit="1" customWidth="1"/>
    <col min="269" max="269" width="13.7109375" customWidth="1"/>
    <col min="271" max="271" width="14.140625" customWidth="1"/>
    <col min="272" max="272" width="14.42578125" customWidth="1"/>
    <col min="273" max="273" width="14.28515625" customWidth="1"/>
    <col min="274" max="274" width="12" customWidth="1"/>
    <col min="275" max="275" width="13.85546875" customWidth="1"/>
    <col min="518" max="518" width="17.28515625" customWidth="1"/>
    <col min="519" max="520" width="13.42578125" customWidth="1"/>
    <col min="523" max="523" width="12" bestFit="1" customWidth="1"/>
    <col min="525" max="525" width="13.7109375" customWidth="1"/>
    <col min="527" max="527" width="14.140625" customWidth="1"/>
    <col min="528" max="528" width="14.42578125" customWidth="1"/>
    <col min="529" max="529" width="14.28515625" customWidth="1"/>
    <col min="530" max="530" width="12" customWidth="1"/>
    <col min="531" max="531" width="13.85546875" customWidth="1"/>
    <col min="774" max="774" width="17.28515625" customWidth="1"/>
    <col min="775" max="776" width="13.42578125" customWidth="1"/>
    <col min="779" max="779" width="12" bestFit="1" customWidth="1"/>
    <col min="781" max="781" width="13.7109375" customWidth="1"/>
    <col min="783" max="783" width="14.140625" customWidth="1"/>
    <col min="784" max="784" width="14.42578125" customWidth="1"/>
    <col min="785" max="785" width="14.28515625" customWidth="1"/>
    <col min="786" max="786" width="12" customWidth="1"/>
    <col min="787" max="787" width="13.85546875" customWidth="1"/>
    <col min="1030" max="1030" width="17.28515625" customWidth="1"/>
    <col min="1031" max="1032" width="13.42578125" customWidth="1"/>
    <col min="1035" max="1035" width="12" bestFit="1" customWidth="1"/>
    <col min="1037" max="1037" width="13.7109375" customWidth="1"/>
    <col min="1039" max="1039" width="14.140625" customWidth="1"/>
    <col min="1040" max="1040" width="14.42578125" customWidth="1"/>
    <col min="1041" max="1041" width="14.28515625" customWidth="1"/>
    <col min="1042" max="1042" width="12" customWidth="1"/>
    <col min="1043" max="1043" width="13.85546875" customWidth="1"/>
    <col min="1286" max="1286" width="17.28515625" customWidth="1"/>
    <col min="1287" max="1288" width="13.42578125" customWidth="1"/>
    <col min="1291" max="1291" width="12" bestFit="1" customWidth="1"/>
    <col min="1293" max="1293" width="13.7109375" customWidth="1"/>
    <col min="1295" max="1295" width="14.140625" customWidth="1"/>
    <col min="1296" max="1296" width="14.42578125" customWidth="1"/>
    <col min="1297" max="1297" width="14.28515625" customWidth="1"/>
    <col min="1298" max="1298" width="12" customWidth="1"/>
    <col min="1299" max="1299" width="13.85546875" customWidth="1"/>
    <col min="1542" max="1542" width="17.28515625" customWidth="1"/>
    <col min="1543" max="1544" width="13.42578125" customWidth="1"/>
    <col min="1547" max="1547" width="12" bestFit="1" customWidth="1"/>
    <col min="1549" max="1549" width="13.7109375" customWidth="1"/>
    <col min="1551" max="1551" width="14.140625" customWidth="1"/>
    <col min="1552" max="1552" width="14.42578125" customWidth="1"/>
    <col min="1553" max="1553" width="14.28515625" customWidth="1"/>
    <col min="1554" max="1554" width="12" customWidth="1"/>
    <col min="1555" max="1555" width="13.85546875" customWidth="1"/>
    <col min="1798" max="1798" width="17.28515625" customWidth="1"/>
    <col min="1799" max="1800" width="13.42578125" customWidth="1"/>
    <col min="1803" max="1803" width="12" bestFit="1" customWidth="1"/>
    <col min="1805" max="1805" width="13.7109375" customWidth="1"/>
    <col min="1807" max="1807" width="14.140625" customWidth="1"/>
    <col min="1808" max="1808" width="14.42578125" customWidth="1"/>
    <col min="1809" max="1809" width="14.28515625" customWidth="1"/>
    <col min="1810" max="1810" width="12" customWidth="1"/>
    <col min="1811" max="1811" width="13.85546875" customWidth="1"/>
    <col min="2054" max="2054" width="17.28515625" customWidth="1"/>
    <col min="2055" max="2056" width="13.42578125" customWidth="1"/>
    <col min="2059" max="2059" width="12" bestFit="1" customWidth="1"/>
    <col min="2061" max="2061" width="13.7109375" customWidth="1"/>
    <col min="2063" max="2063" width="14.140625" customWidth="1"/>
    <col min="2064" max="2064" width="14.42578125" customWidth="1"/>
    <col min="2065" max="2065" width="14.28515625" customWidth="1"/>
    <col min="2066" max="2066" width="12" customWidth="1"/>
    <col min="2067" max="2067" width="13.85546875" customWidth="1"/>
    <col min="2310" max="2310" width="17.28515625" customWidth="1"/>
    <col min="2311" max="2312" width="13.42578125" customWidth="1"/>
    <col min="2315" max="2315" width="12" bestFit="1" customWidth="1"/>
    <col min="2317" max="2317" width="13.7109375" customWidth="1"/>
    <col min="2319" max="2319" width="14.140625" customWidth="1"/>
    <col min="2320" max="2320" width="14.42578125" customWidth="1"/>
    <col min="2321" max="2321" width="14.28515625" customWidth="1"/>
    <col min="2322" max="2322" width="12" customWidth="1"/>
    <col min="2323" max="2323" width="13.85546875" customWidth="1"/>
    <col min="2566" max="2566" width="17.28515625" customWidth="1"/>
    <col min="2567" max="2568" width="13.42578125" customWidth="1"/>
    <col min="2571" max="2571" width="12" bestFit="1" customWidth="1"/>
    <col min="2573" max="2573" width="13.7109375" customWidth="1"/>
    <col min="2575" max="2575" width="14.140625" customWidth="1"/>
    <col min="2576" max="2576" width="14.42578125" customWidth="1"/>
    <col min="2577" max="2577" width="14.28515625" customWidth="1"/>
    <col min="2578" max="2578" width="12" customWidth="1"/>
    <col min="2579" max="2579" width="13.85546875" customWidth="1"/>
    <col min="2822" max="2822" width="17.28515625" customWidth="1"/>
    <col min="2823" max="2824" width="13.42578125" customWidth="1"/>
    <col min="2827" max="2827" width="12" bestFit="1" customWidth="1"/>
    <col min="2829" max="2829" width="13.7109375" customWidth="1"/>
    <col min="2831" max="2831" width="14.140625" customWidth="1"/>
    <col min="2832" max="2832" width="14.42578125" customWidth="1"/>
    <col min="2833" max="2833" width="14.28515625" customWidth="1"/>
    <col min="2834" max="2834" width="12" customWidth="1"/>
    <col min="2835" max="2835" width="13.85546875" customWidth="1"/>
    <col min="3078" max="3078" width="17.28515625" customWidth="1"/>
    <col min="3079" max="3080" width="13.42578125" customWidth="1"/>
    <col min="3083" max="3083" width="12" bestFit="1" customWidth="1"/>
    <col min="3085" max="3085" width="13.7109375" customWidth="1"/>
    <col min="3087" max="3087" width="14.140625" customWidth="1"/>
    <col min="3088" max="3088" width="14.42578125" customWidth="1"/>
    <col min="3089" max="3089" width="14.28515625" customWidth="1"/>
    <col min="3090" max="3090" width="12" customWidth="1"/>
    <col min="3091" max="3091" width="13.85546875" customWidth="1"/>
    <col min="3334" max="3334" width="17.28515625" customWidth="1"/>
    <col min="3335" max="3336" width="13.42578125" customWidth="1"/>
    <col min="3339" max="3339" width="12" bestFit="1" customWidth="1"/>
    <col min="3341" max="3341" width="13.7109375" customWidth="1"/>
    <col min="3343" max="3343" width="14.140625" customWidth="1"/>
    <col min="3344" max="3344" width="14.42578125" customWidth="1"/>
    <col min="3345" max="3345" width="14.28515625" customWidth="1"/>
    <col min="3346" max="3346" width="12" customWidth="1"/>
    <col min="3347" max="3347" width="13.85546875" customWidth="1"/>
    <col min="3590" max="3590" width="17.28515625" customWidth="1"/>
    <col min="3591" max="3592" width="13.42578125" customWidth="1"/>
    <col min="3595" max="3595" width="12" bestFit="1" customWidth="1"/>
    <col min="3597" max="3597" width="13.7109375" customWidth="1"/>
    <col min="3599" max="3599" width="14.140625" customWidth="1"/>
    <col min="3600" max="3600" width="14.42578125" customWidth="1"/>
    <col min="3601" max="3601" width="14.28515625" customWidth="1"/>
    <col min="3602" max="3602" width="12" customWidth="1"/>
    <col min="3603" max="3603" width="13.85546875" customWidth="1"/>
    <col min="3846" max="3846" width="17.28515625" customWidth="1"/>
    <col min="3847" max="3848" width="13.42578125" customWidth="1"/>
    <col min="3851" max="3851" width="12" bestFit="1" customWidth="1"/>
    <col min="3853" max="3853" width="13.7109375" customWidth="1"/>
    <col min="3855" max="3855" width="14.140625" customWidth="1"/>
    <col min="3856" max="3856" width="14.42578125" customWidth="1"/>
    <col min="3857" max="3857" width="14.28515625" customWidth="1"/>
    <col min="3858" max="3858" width="12" customWidth="1"/>
    <col min="3859" max="3859" width="13.85546875" customWidth="1"/>
    <col min="4102" max="4102" width="17.28515625" customWidth="1"/>
    <col min="4103" max="4104" width="13.42578125" customWidth="1"/>
    <col min="4107" max="4107" width="12" bestFit="1" customWidth="1"/>
    <col min="4109" max="4109" width="13.7109375" customWidth="1"/>
    <col min="4111" max="4111" width="14.140625" customWidth="1"/>
    <col min="4112" max="4112" width="14.42578125" customWidth="1"/>
    <col min="4113" max="4113" width="14.28515625" customWidth="1"/>
    <col min="4114" max="4114" width="12" customWidth="1"/>
    <col min="4115" max="4115" width="13.85546875" customWidth="1"/>
    <col min="4358" max="4358" width="17.28515625" customWidth="1"/>
    <col min="4359" max="4360" width="13.42578125" customWidth="1"/>
    <col min="4363" max="4363" width="12" bestFit="1" customWidth="1"/>
    <col min="4365" max="4365" width="13.7109375" customWidth="1"/>
    <col min="4367" max="4367" width="14.140625" customWidth="1"/>
    <col min="4368" max="4368" width="14.42578125" customWidth="1"/>
    <col min="4369" max="4369" width="14.28515625" customWidth="1"/>
    <col min="4370" max="4370" width="12" customWidth="1"/>
    <col min="4371" max="4371" width="13.85546875" customWidth="1"/>
    <col min="4614" max="4614" width="17.28515625" customWidth="1"/>
    <col min="4615" max="4616" width="13.42578125" customWidth="1"/>
    <col min="4619" max="4619" width="12" bestFit="1" customWidth="1"/>
    <col min="4621" max="4621" width="13.7109375" customWidth="1"/>
    <col min="4623" max="4623" width="14.140625" customWidth="1"/>
    <col min="4624" max="4624" width="14.42578125" customWidth="1"/>
    <col min="4625" max="4625" width="14.28515625" customWidth="1"/>
    <col min="4626" max="4626" width="12" customWidth="1"/>
    <col min="4627" max="4627" width="13.85546875" customWidth="1"/>
    <col min="4870" max="4870" width="17.28515625" customWidth="1"/>
    <col min="4871" max="4872" width="13.42578125" customWidth="1"/>
    <col min="4875" max="4875" width="12" bestFit="1" customWidth="1"/>
    <col min="4877" max="4877" width="13.7109375" customWidth="1"/>
    <col min="4879" max="4879" width="14.140625" customWidth="1"/>
    <col min="4880" max="4880" width="14.42578125" customWidth="1"/>
    <col min="4881" max="4881" width="14.28515625" customWidth="1"/>
    <col min="4882" max="4882" width="12" customWidth="1"/>
    <col min="4883" max="4883" width="13.85546875" customWidth="1"/>
    <col min="5126" max="5126" width="17.28515625" customWidth="1"/>
    <col min="5127" max="5128" width="13.42578125" customWidth="1"/>
    <col min="5131" max="5131" width="12" bestFit="1" customWidth="1"/>
    <col min="5133" max="5133" width="13.7109375" customWidth="1"/>
    <col min="5135" max="5135" width="14.140625" customWidth="1"/>
    <col min="5136" max="5136" width="14.42578125" customWidth="1"/>
    <col min="5137" max="5137" width="14.28515625" customWidth="1"/>
    <col min="5138" max="5138" width="12" customWidth="1"/>
    <col min="5139" max="5139" width="13.85546875" customWidth="1"/>
    <col min="5382" max="5382" width="17.28515625" customWidth="1"/>
    <col min="5383" max="5384" width="13.42578125" customWidth="1"/>
    <col min="5387" max="5387" width="12" bestFit="1" customWidth="1"/>
    <col min="5389" max="5389" width="13.7109375" customWidth="1"/>
    <col min="5391" max="5391" width="14.140625" customWidth="1"/>
    <col min="5392" max="5392" width="14.42578125" customWidth="1"/>
    <col min="5393" max="5393" width="14.28515625" customWidth="1"/>
    <col min="5394" max="5394" width="12" customWidth="1"/>
    <col min="5395" max="5395" width="13.85546875" customWidth="1"/>
    <col min="5638" max="5638" width="17.28515625" customWidth="1"/>
    <col min="5639" max="5640" width="13.42578125" customWidth="1"/>
    <col min="5643" max="5643" width="12" bestFit="1" customWidth="1"/>
    <col min="5645" max="5645" width="13.7109375" customWidth="1"/>
    <col min="5647" max="5647" width="14.140625" customWidth="1"/>
    <col min="5648" max="5648" width="14.42578125" customWidth="1"/>
    <col min="5649" max="5649" width="14.28515625" customWidth="1"/>
    <col min="5650" max="5650" width="12" customWidth="1"/>
    <col min="5651" max="5651" width="13.85546875" customWidth="1"/>
    <col min="5894" max="5894" width="17.28515625" customWidth="1"/>
    <col min="5895" max="5896" width="13.42578125" customWidth="1"/>
    <col min="5899" max="5899" width="12" bestFit="1" customWidth="1"/>
    <col min="5901" max="5901" width="13.7109375" customWidth="1"/>
    <col min="5903" max="5903" width="14.140625" customWidth="1"/>
    <col min="5904" max="5904" width="14.42578125" customWidth="1"/>
    <col min="5905" max="5905" width="14.28515625" customWidth="1"/>
    <col min="5906" max="5906" width="12" customWidth="1"/>
    <col min="5907" max="5907" width="13.85546875" customWidth="1"/>
    <col min="6150" max="6150" width="17.28515625" customWidth="1"/>
    <col min="6151" max="6152" width="13.42578125" customWidth="1"/>
    <col min="6155" max="6155" width="12" bestFit="1" customWidth="1"/>
    <col min="6157" max="6157" width="13.7109375" customWidth="1"/>
    <col min="6159" max="6159" width="14.140625" customWidth="1"/>
    <col min="6160" max="6160" width="14.42578125" customWidth="1"/>
    <col min="6161" max="6161" width="14.28515625" customWidth="1"/>
    <col min="6162" max="6162" width="12" customWidth="1"/>
    <col min="6163" max="6163" width="13.85546875" customWidth="1"/>
    <col min="6406" max="6406" width="17.28515625" customWidth="1"/>
    <col min="6407" max="6408" width="13.42578125" customWidth="1"/>
    <col min="6411" max="6411" width="12" bestFit="1" customWidth="1"/>
    <col min="6413" max="6413" width="13.7109375" customWidth="1"/>
    <col min="6415" max="6415" width="14.140625" customWidth="1"/>
    <col min="6416" max="6416" width="14.42578125" customWidth="1"/>
    <col min="6417" max="6417" width="14.28515625" customWidth="1"/>
    <col min="6418" max="6418" width="12" customWidth="1"/>
    <col min="6419" max="6419" width="13.85546875" customWidth="1"/>
    <col min="6662" max="6662" width="17.28515625" customWidth="1"/>
    <col min="6663" max="6664" width="13.42578125" customWidth="1"/>
    <col min="6667" max="6667" width="12" bestFit="1" customWidth="1"/>
    <col min="6669" max="6669" width="13.7109375" customWidth="1"/>
    <col min="6671" max="6671" width="14.140625" customWidth="1"/>
    <col min="6672" max="6672" width="14.42578125" customWidth="1"/>
    <col min="6673" max="6673" width="14.28515625" customWidth="1"/>
    <col min="6674" max="6674" width="12" customWidth="1"/>
    <col min="6675" max="6675" width="13.85546875" customWidth="1"/>
    <col min="6918" max="6918" width="17.28515625" customWidth="1"/>
    <col min="6919" max="6920" width="13.42578125" customWidth="1"/>
    <col min="6923" max="6923" width="12" bestFit="1" customWidth="1"/>
    <col min="6925" max="6925" width="13.7109375" customWidth="1"/>
    <col min="6927" max="6927" width="14.140625" customWidth="1"/>
    <col min="6928" max="6928" width="14.42578125" customWidth="1"/>
    <col min="6929" max="6929" width="14.28515625" customWidth="1"/>
    <col min="6930" max="6930" width="12" customWidth="1"/>
    <col min="6931" max="6931" width="13.85546875" customWidth="1"/>
    <col min="7174" max="7174" width="17.28515625" customWidth="1"/>
    <col min="7175" max="7176" width="13.42578125" customWidth="1"/>
    <col min="7179" max="7179" width="12" bestFit="1" customWidth="1"/>
    <col min="7181" max="7181" width="13.7109375" customWidth="1"/>
    <col min="7183" max="7183" width="14.140625" customWidth="1"/>
    <col min="7184" max="7184" width="14.42578125" customWidth="1"/>
    <col min="7185" max="7185" width="14.28515625" customWidth="1"/>
    <col min="7186" max="7186" width="12" customWidth="1"/>
    <col min="7187" max="7187" width="13.85546875" customWidth="1"/>
    <col min="7430" max="7430" width="17.28515625" customWidth="1"/>
    <col min="7431" max="7432" width="13.42578125" customWidth="1"/>
    <col min="7435" max="7435" width="12" bestFit="1" customWidth="1"/>
    <col min="7437" max="7437" width="13.7109375" customWidth="1"/>
    <col min="7439" max="7439" width="14.140625" customWidth="1"/>
    <col min="7440" max="7440" width="14.42578125" customWidth="1"/>
    <col min="7441" max="7441" width="14.28515625" customWidth="1"/>
    <col min="7442" max="7442" width="12" customWidth="1"/>
    <col min="7443" max="7443" width="13.85546875" customWidth="1"/>
    <col min="7686" max="7686" width="17.28515625" customWidth="1"/>
    <col min="7687" max="7688" width="13.42578125" customWidth="1"/>
    <col min="7691" max="7691" width="12" bestFit="1" customWidth="1"/>
    <col min="7693" max="7693" width="13.7109375" customWidth="1"/>
    <col min="7695" max="7695" width="14.140625" customWidth="1"/>
    <col min="7696" max="7696" width="14.42578125" customWidth="1"/>
    <col min="7697" max="7697" width="14.28515625" customWidth="1"/>
    <col min="7698" max="7698" width="12" customWidth="1"/>
    <col min="7699" max="7699" width="13.85546875" customWidth="1"/>
    <col min="7942" max="7942" width="17.28515625" customWidth="1"/>
    <col min="7943" max="7944" width="13.42578125" customWidth="1"/>
    <col min="7947" max="7947" width="12" bestFit="1" customWidth="1"/>
    <col min="7949" max="7949" width="13.7109375" customWidth="1"/>
    <col min="7951" max="7951" width="14.140625" customWidth="1"/>
    <col min="7952" max="7952" width="14.42578125" customWidth="1"/>
    <col min="7953" max="7953" width="14.28515625" customWidth="1"/>
    <col min="7954" max="7954" width="12" customWidth="1"/>
    <col min="7955" max="7955" width="13.85546875" customWidth="1"/>
    <col min="8198" max="8198" width="17.28515625" customWidth="1"/>
    <col min="8199" max="8200" width="13.42578125" customWidth="1"/>
    <col min="8203" max="8203" width="12" bestFit="1" customWidth="1"/>
    <col min="8205" max="8205" width="13.7109375" customWidth="1"/>
    <col min="8207" max="8207" width="14.140625" customWidth="1"/>
    <col min="8208" max="8208" width="14.42578125" customWidth="1"/>
    <col min="8209" max="8209" width="14.28515625" customWidth="1"/>
    <col min="8210" max="8210" width="12" customWidth="1"/>
    <col min="8211" max="8211" width="13.85546875" customWidth="1"/>
    <col min="8454" max="8454" width="17.28515625" customWidth="1"/>
    <col min="8455" max="8456" width="13.42578125" customWidth="1"/>
    <col min="8459" max="8459" width="12" bestFit="1" customWidth="1"/>
    <col min="8461" max="8461" width="13.7109375" customWidth="1"/>
    <col min="8463" max="8463" width="14.140625" customWidth="1"/>
    <col min="8464" max="8464" width="14.42578125" customWidth="1"/>
    <col min="8465" max="8465" width="14.28515625" customWidth="1"/>
    <col min="8466" max="8466" width="12" customWidth="1"/>
    <col min="8467" max="8467" width="13.85546875" customWidth="1"/>
    <col min="8710" max="8710" width="17.28515625" customWidth="1"/>
    <col min="8711" max="8712" width="13.42578125" customWidth="1"/>
    <col min="8715" max="8715" width="12" bestFit="1" customWidth="1"/>
    <col min="8717" max="8717" width="13.7109375" customWidth="1"/>
    <col min="8719" max="8719" width="14.140625" customWidth="1"/>
    <col min="8720" max="8720" width="14.42578125" customWidth="1"/>
    <col min="8721" max="8721" width="14.28515625" customWidth="1"/>
    <col min="8722" max="8722" width="12" customWidth="1"/>
    <col min="8723" max="8723" width="13.85546875" customWidth="1"/>
    <col min="8966" max="8966" width="17.28515625" customWidth="1"/>
    <col min="8967" max="8968" width="13.42578125" customWidth="1"/>
    <col min="8971" max="8971" width="12" bestFit="1" customWidth="1"/>
    <col min="8973" max="8973" width="13.7109375" customWidth="1"/>
    <col min="8975" max="8975" width="14.140625" customWidth="1"/>
    <col min="8976" max="8976" width="14.42578125" customWidth="1"/>
    <col min="8977" max="8977" width="14.28515625" customWidth="1"/>
    <col min="8978" max="8978" width="12" customWidth="1"/>
    <col min="8979" max="8979" width="13.85546875" customWidth="1"/>
    <col min="9222" max="9222" width="17.28515625" customWidth="1"/>
    <col min="9223" max="9224" width="13.42578125" customWidth="1"/>
    <col min="9227" max="9227" width="12" bestFit="1" customWidth="1"/>
    <col min="9229" max="9229" width="13.7109375" customWidth="1"/>
    <col min="9231" max="9231" width="14.140625" customWidth="1"/>
    <col min="9232" max="9232" width="14.42578125" customWidth="1"/>
    <col min="9233" max="9233" width="14.28515625" customWidth="1"/>
    <col min="9234" max="9234" width="12" customWidth="1"/>
    <col min="9235" max="9235" width="13.85546875" customWidth="1"/>
    <col min="9478" max="9478" width="17.28515625" customWidth="1"/>
    <col min="9479" max="9480" width="13.42578125" customWidth="1"/>
    <col min="9483" max="9483" width="12" bestFit="1" customWidth="1"/>
    <col min="9485" max="9485" width="13.7109375" customWidth="1"/>
    <col min="9487" max="9487" width="14.140625" customWidth="1"/>
    <col min="9488" max="9488" width="14.42578125" customWidth="1"/>
    <col min="9489" max="9489" width="14.28515625" customWidth="1"/>
    <col min="9490" max="9490" width="12" customWidth="1"/>
    <col min="9491" max="9491" width="13.85546875" customWidth="1"/>
    <col min="9734" max="9734" width="17.28515625" customWidth="1"/>
    <col min="9735" max="9736" width="13.42578125" customWidth="1"/>
    <col min="9739" max="9739" width="12" bestFit="1" customWidth="1"/>
    <col min="9741" max="9741" width="13.7109375" customWidth="1"/>
    <col min="9743" max="9743" width="14.140625" customWidth="1"/>
    <col min="9744" max="9744" width="14.42578125" customWidth="1"/>
    <col min="9745" max="9745" width="14.28515625" customWidth="1"/>
    <col min="9746" max="9746" width="12" customWidth="1"/>
    <col min="9747" max="9747" width="13.85546875" customWidth="1"/>
    <col min="9990" max="9990" width="17.28515625" customWidth="1"/>
    <col min="9991" max="9992" width="13.42578125" customWidth="1"/>
    <col min="9995" max="9995" width="12" bestFit="1" customWidth="1"/>
    <col min="9997" max="9997" width="13.7109375" customWidth="1"/>
    <col min="9999" max="9999" width="14.140625" customWidth="1"/>
    <col min="10000" max="10000" width="14.42578125" customWidth="1"/>
    <col min="10001" max="10001" width="14.28515625" customWidth="1"/>
    <col min="10002" max="10002" width="12" customWidth="1"/>
    <col min="10003" max="10003" width="13.85546875" customWidth="1"/>
    <col min="10246" max="10246" width="17.28515625" customWidth="1"/>
    <col min="10247" max="10248" width="13.42578125" customWidth="1"/>
    <col min="10251" max="10251" width="12" bestFit="1" customWidth="1"/>
    <col min="10253" max="10253" width="13.7109375" customWidth="1"/>
    <col min="10255" max="10255" width="14.140625" customWidth="1"/>
    <col min="10256" max="10256" width="14.42578125" customWidth="1"/>
    <col min="10257" max="10257" width="14.28515625" customWidth="1"/>
    <col min="10258" max="10258" width="12" customWidth="1"/>
    <col min="10259" max="10259" width="13.85546875" customWidth="1"/>
    <col min="10502" max="10502" width="17.28515625" customWidth="1"/>
    <col min="10503" max="10504" width="13.42578125" customWidth="1"/>
    <col min="10507" max="10507" width="12" bestFit="1" customWidth="1"/>
    <col min="10509" max="10509" width="13.7109375" customWidth="1"/>
    <col min="10511" max="10511" width="14.140625" customWidth="1"/>
    <col min="10512" max="10512" width="14.42578125" customWidth="1"/>
    <col min="10513" max="10513" width="14.28515625" customWidth="1"/>
    <col min="10514" max="10514" width="12" customWidth="1"/>
    <col min="10515" max="10515" width="13.85546875" customWidth="1"/>
    <col min="10758" max="10758" width="17.28515625" customWidth="1"/>
    <col min="10759" max="10760" width="13.42578125" customWidth="1"/>
    <col min="10763" max="10763" width="12" bestFit="1" customWidth="1"/>
    <col min="10765" max="10765" width="13.7109375" customWidth="1"/>
    <col min="10767" max="10767" width="14.140625" customWidth="1"/>
    <col min="10768" max="10768" width="14.42578125" customWidth="1"/>
    <col min="10769" max="10769" width="14.28515625" customWidth="1"/>
    <col min="10770" max="10770" width="12" customWidth="1"/>
    <col min="10771" max="10771" width="13.85546875" customWidth="1"/>
    <col min="11014" max="11014" width="17.28515625" customWidth="1"/>
    <col min="11015" max="11016" width="13.42578125" customWidth="1"/>
    <col min="11019" max="11019" width="12" bestFit="1" customWidth="1"/>
    <col min="11021" max="11021" width="13.7109375" customWidth="1"/>
    <col min="11023" max="11023" width="14.140625" customWidth="1"/>
    <col min="11024" max="11024" width="14.42578125" customWidth="1"/>
    <col min="11025" max="11025" width="14.28515625" customWidth="1"/>
    <col min="11026" max="11026" width="12" customWidth="1"/>
    <col min="11027" max="11027" width="13.85546875" customWidth="1"/>
    <col min="11270" max="11270" width="17.28515625" customWidth="1"/>
    <col min="11271" max="11272" width="13.42578125" customWidth="1"/>
    <col min="11275" max="11275" width="12" bestFit="1" customWidth="1"/>
    <col min="11277" max="11277" width="13.7109375" customWidth="1"/>
    <col min="11279" max="11279" width="14.140625" customWidth="1"/>
    <col min="11280" max="11280" width="14.42578125" customWidth="1"/>
    <col min="11281" max="11281" width="14.28515625" customWidth="1"/>
    <col min="11282" max="11282" width="12" customWidth="1"/>
    <col min="11283" max="11283" width="13.85546875" customWidth="1"/>
    <col min="11526" max="11526" width="17.28515625" customWidth="1"/>
    <col min="11527" max="11528" width="13.42578125" customWidth="1"/>
    <col min="11531" max="11531" width="12" bestFit="1" customWidth="1"/>
    <col min="11533" max="11533" width="13.7109375" customWidth="1"/>
    <col min="11535" max="11535" width="14.140625" customWidth="1"/>
    <col min="11536" max="11536" width="14.42578125" customWidth="1"/>
    <col min="11537" max="11537" width="14.28515625" customWidth="1"/>
    <col min="11538" max="11538" width="12" customWidth="1"/>
    <col min="11539" max="11539" width="13.85546875" customWidth="1"/>
    <col min="11782" max="11782" width="17.28515625" customWidth="1"/>
    <col min="11783" max="11784" width="13.42578125" customWidth="1"/>
    <col min="11787" max="11787" width="12" bestFit="1" customWidth="1"/>
    <col min="11789" max="11789" width="13.7109375" customWidth="1"/>
    <col min="11791" max="11791" width="14.140625" customWidth="1"/>
    <col min="11792" max="11792" width="14.42578125" customWidth="1"/>
    <col min="11793" max="11793" width="14.28515625" customWidth="1"/>
    <col min="11794" max="11794" width="12" customWidth="1"/>
    <col min="11795" max="11795" width="13.85546875" customWidth="1"/>
    <col min="12038" max="12038" width="17.28515625" customWidth="1"/>
    <col min="12039" max="12040" width="13.42578125" customWidth="1"/>
    <col min="12043" max="12043" width="12" bestFit="1" customWidth="1"/>
    <col min="12045" max="12045" width="13.7109375" customWidth="1"/>
    <col min="12047" max="12047" width="14.140625" customWidth="1"/>
    <col min="12048" max="12048" width="14.42578125" customWidth="1"/>
    <col min="12049" max="12049" width="14.28515625" customWidth="1"/>
    <col min="12050" max="12050" width="12" customWidth="1"/>
    <col min="12051" max="12051" width="13.85546875" customWidth="1"/>
    <col min="12294" max="12294" width="17.28515625" customWidth="1"/>
    <col min="12295" max="12296" width="13.42578125" customWidth="1"/>
    <col min="12299" max="12299" width="12" bestFit="1" customWidth="1"/>
    <col min="12301" max="12301" width="13.7109375" customWidth="1"/>
    <col min="12303" max="12303" width="14.140625" customWidth="1"/>
    <col min="12304" max="12304" width="14.42578125" customWidth="1"/>
    <col min="12305" max="12305" width="14.28515625" customWidth="1"/>
    <col min="12306" max="12306" width="12" customWidth="1"/>
    <col min="12307" max="12307" width="13.85546875" customWidth="1"/>
    <col min="12550" max="12550" width="17.28515625" customWidth="1"/>
    <col min="12551" max="12552" width="13.42578125" customWidth="1"/>
    <col min="12555" max="12555" width="12" bestFit="1" customWidth="1"/>
    <col min="12557" max="12557" width="13.7109375" customWidth="1"/>
    <col min="12559" max="12559" width="14.140625" customWidth="1"/>
    <col min="12560" max="12560" width="14.42578125" customWidth="1"/>
    <col min="12561" max="12561" width="14.28515625" customWidth="1"/>
    <col min="12562" max="12562" width="12" customWidth="1"/>
    <col min="12563" max="12563" width="13.85546875" customWidth="1"/>
    <col min="12806" max="12806" width="17.28515625" customWidth="1"/>
    <col min="12807" max="12808" width="13.42578125" customWidth="1"/>
    <col min="12811" max="12811" width="12" bestFit="1" customWidth="1"/>
    <col min="12813" max="12813" width="13.7109375" customWidth="1"/>
    <col min="12815" max="12815" width="14.140625" customWidth="1"/>
    <col min="12816" max="12816" width="14.42578125" customWidth="1"/>
    <col min="12817" max="12817" width="14.28515625" customWidth="1"/>
    <col min="12818" max="12818" width="12" customWidth="1"/>
    <col min="12819" max="12819" width="13.85546875" customWidth="1"/>
    <col min="13062" max="13062" width="17.28515625" customWidth="1"/>
    <col min="13063" max="13064" width="13.42578125" customWidth="1"/>
    <col min="13067" max="13067" width="12" bestFit="1" customWidth="1"/>
    <col min="13069" max="13069" width="13.7109375" customWidth="1"/>
    <col min="13071" max="13071" width="14.140625" customWidth="1"/>
    <col min="13072" max="13072" width="14.42578125" customWidth="1"/>
    <col min="13073" max="13073" width="14.28515625" customWidth="1"/>
    <col min="13074" max="13074" width="12" customWidth="1"/>
    <col min="13075" max="13075" width="13.85546875" customWidth="1"/>
    <col min="13318" max="13318" width="17.28515625" customWidth="1"/>
    <col min="13319" max="13320" width="13.42578125" customWidth="1"/>
    <col min="13323" max="13323" width="12" bestFit="1" customWidth="1"/>
    <col min="13325" max="13325" width="13.7109375" customWidth="1"/>
    <col min="13327" max="13327" width="14.140625" customWidth="1"/>
    <col min="13328" max="13328" width="14.42578125" customWidth="1"/>
    <col min="13329" max="13329" width="14.28515625" customWidth="1"/>
    <col min="13330" max="13330" width="12" customWidth="1"/>
    <col min="13331" max="13331" width="13.85546875" customWidth="1"/>
    <col min="13574" max="13574" width="17.28515625" customWidth="1"/>
    <col min="13575" max="13576" width="13.42578125" customWidth="1"/>
    <col min="13579" max="13579" width="12" bestFit="1" customWidth="1"/>
    <col min="13581" max="13581" width="13.7109375" customWidth="1"/>
    <col min="13583" max="13583" width="14.140625" customWidth="1"/>
    <col min="13584" max="13584" width="14.42578125" customWidth="1"/>
    <col min="13585" max="13585" width="14.28515625" customWidth="1"/>
    <col min="13586" max="13586" width="12" customWidth="1"/>
    <col min="13587" max="13587" width="13.85546875" customWidth="1"/>
    <col min="13830" max="13830" width="17.28515625" customWidth="1"/>
    <col min="13831" max="13832" width="13.42578125" customWidth="1"/>
    <col min="13835" max="13835" width="12" bestFit="1" customWidth="1"/>
    <col min="13837" max="13837" width="13.7109375" customWidth="1"/>
    <col min="13839" max="13839" width="14.140625" customWidth="1"/>
    <col min="13840" max="13840" width="14.42578125" customWidth="1"/>
    <col min="13841" max="13841" width="14.28515625" customWidth="1"/>
    <col min="13842" max="13842" width="12" customWidth="1"/>
    <col min="13843" max="13843" width="13.85546875" customWidth="1"/>
    <col min="14086" max="14086" width="17.28515625" customWidth="1"/>
    <col min="14087" max="14088" width="13.42578125" customWidth="1"/>
    <col min="14091" max="14091" width="12" bestFit="1" customWidth="1"/>
    <col min="14093" max="14093" width="13.7109375" customWidth="1"/>
    <col min="14095" max="14095" width="14.140625" customWidth="1"/>
    <col min="14096" max="14096" width="14.42578125" customWidth="1"/>
    <col min="14097" max="14097" width="14.28515625" customWidth="1"/>
    <col min="14098" max="14098" width="12" customWidth="1"/>
    <col min="14099" max="14099" width="13.85546875" customWidth="1"/>
    <col min="14342" max="14342" width="17.28515625" customWidth="1"/>
    <col min="14343" max="14344" width="13.42578125" customWidth="1"/>
    <col min="14347" max="14347" width="12" bestFit="1" customWidth="1"/>
    <col min="14349" max="14349" width="13.7109375" customWidth="1"/>
    <col min="14351" max="14351" width="14.140625" customWidth="1"/>
    <col min="14352" max="14352" width="14.42578125" customWidth="1"/>
    <col min="14353" max="14353" width="14.28515625" customWidth="1"/>
    <col min="14354" max="14354" width="12" customWidth="1"/>
    <col min="14355" max="14355" width="13.85546875" customWidth="1"/>
    <col min="14598" max="14598" width="17.28515625" customWidth="1"/>
    <col min="14599" max="14600" width="13.42578125" customWidth="1"/>
    <col min="14603" max="14603" width="12" bestFit="1" customWidth="1"/>
    <col min="14605" max="14605" width="13.7109375" customWidth="1"/>
    <col min="14607" max="14607" width="14.140625" customWidth="1"/>
    <col min="14608" max="14608" width="14.42578125" customWidth="1"/>
    <col min="14609" max="14609" width="14.28515625" customWidth="1"/>
    <col min="14610" max="14610" width="12" customWidth="1"/>
    <col min="14611" max="14611" width="13.85546875" customWidth="1"/>
    <col min="14854" max="14854" width="17.28515625" customWidth="1"/>
    <col min="14855" max="14856" width="13.42578125" customWidth="1"/>
    <col min="14859" max="14859" width="12" bestFit="1" customWidth="1"/>
    <col min="14861" max="14861" width="13.7109375" customWidth="1"/>
    <col min="14863" max="14863" width="14.140625" customWidth="1"/>
    <col min="14864" max="14864" width="14.42578125" customWidth="1"/>
    <col min="14865" max="14865" width="14.28515625" customWidth="1"/>
    <col min="14866" max="14866" width="12" customWidth="1"/>
    <col min="14867" max="14867" width="13.85546875" customWidth="1"/>
    <col min="15110" max="15110" width="17.28515625" customWidth="1"/>
    <col min="15111" max="15112" width="13.42578125" customWidth="1"/>
    <col min="15115" max="15115" width="12" bestFit="1" customWidth="1"/>
    <col min="15117" max="15117" width="13.7109375" customWidth="1"/>
    <col min="15119" max="15119" width="14.140625" customWidth="1"/>
    <col min="15120" max="15120" width="14.42578125" customWidth="1"/>
    <col min="15121" max="15121" width="14.28515625" customWidth="1"/>
    <col min="15122" max="15122" width="12" customWidth="1"/>
    <col min="15123" max="15123" width="13.85546875" customWidth="1"/>
    <col min="15366" max="15366" width="17.28515625" customWidth="1"/>
    <col min="15367" max="15368" width="13.42578125" customWidth="1"/>
    <col min="15371" max="15371" width="12" bestFit="1" customWidth="1"/>
    <col min="15373" max="15373" width="13.7109375" customWidth="1"/>
    <col min="15375" max="15375" width="14.140625" customWidth="1"/>
    <col min="15376" max="15376" width="14.42578125" customWidth="1"/>
    <col min="15377" max="15377" width="14.28515625" customWidth="1"/>
    <col min="15378" max="15378" width="12" customWidth="1"/>
    <col min="15379" max="15379" width="13.85546875" customWidth="1"/>
    <col min="15622" max="15622" width="17.28515625" customWidth="1"/>
    <col min="15623" max="15624" width="13.42578125" customWidth="1"/>
    <col min="15627" max="15627" width="12" bestFit="1" customWidth="1"/>
    <col min="15629" max="15629" width="13.7109375" customWidth="1"/>
    <col min="15631" max="15631" width="14.140625" customWidth="1"/>
    <col min="15632" max="15632" width="14.42578125" customWidth="1"/>
    <col min="15633" max="15633" width="14.28515625" customWidth="1"/>
    <col min="15634" max="15634" width="12" customWidth="1"/>
    <col min="15635" max="15635" width="13.85546875" customWidth="1"/>
    <col min="15878" max="15878" width="17.28515625" customWidth="1"/>
    <col min="15879" max="15880" width="13.42578125" customWidth="1"/>
    <col min="15883" max="15883" width="12" bestFit="1" customWidth="1"/>
    <col min="15885" max="15885" width="13.7109375" customWidth="1"/>
    <col min="15887" max="15887" width="14.140625" customWidth="1"/>
    <col min="15888" max="15888" width="14.42578125" customWidth="1"/>
    <col min="15889" max="15889" width="14.28515625" customWidth="1"/>
    <col min="15890" max="15890" width="12" customWidth="1"/>
    <col min="15891" max="15891" width="13.85546875" customWidth="1"/>
    <col min="16134" max="16134" width="17.28515625" customWidth="1"/>
    <col min="16135" max="16136" width="13.42578125" customWidth="1"/>
    <col min="16139" max="16139" width="12" bestFit="1" customWidth="1"/>
    <col min="16141" max="16141" width="13.7109375" customWidth="1"/>
    <col min="16143" max="16143" width="14.140625" customWidth="1"/>
    <col min="16144" max="16144" width="14.42578125" customWidth="1"/>
    <col min="16145" max="16145" width="14.28515625" customWidth="1"/>
    <col min="16146" max="16146" width="12" customWidth="1"/>
    <col min="16147" max="16147" width="13.85546875" customWidth="1"/>
  </cols>
  <sheetData>
    <row r="3" spans="2:12" ht="59.1" customHeight="1" x14ac:dyDescent="0.25">
      <c r="B3" s="122"/>
      <c r="C3" s="315"/>
      <c r="D3" s="315"/>
      <c r="E3" s="315"/>
      <c r="F3" s="315"/>
      <c r="G3" s="315"/>
      <c r="H3" s="315"/>
      <c r="I3" s="315"/>
      <c r="J3" s="315"/>
      <c r="K3" s="315"/>
      <c r="L3" s="122"/>
    </row>
    <row r="4" spans="2:12" ht="69" customHeight="1" x14ac:dyDescent="0.25">
      <c r="B4" s="122"/>
      <c r="C4" s="300" t="s">
        <v>142</v>
      </c>
      <c r="D4" s="300"/>
      <c r="E4" s="300"/>
      <c r="F4" s="300"/>
      <c r="G4" s="300"/>
      <c r="H4" s="300"/>
      <c r="I4" s="300"/>
      <c r="J4" s="300"/>
      <c r="K4" s="300"/>
      <c r="L4" s="122"/>
    </row>
    <row r="5" spans="2:12" ht="54.95" customHeight="1" thickBot="1" x14ac:dyDescent="0.3">
      <c r="B5" s="122"/>
      <c r="C5" s="304" t="s">
        <v>235</v>
      </c>
      <c r="D5" s="305"/>
      <c r="E5" s="305"/>
      <c r="F5" s="305"/>
      <c r="G5" s="305"/>
      <c r="H5" s="305"/>
      <c r="I5" s="305"/>
      <c r="J5" s="305"/>
      <c r="K5" s="305"/>
      <c r="L5" s="122"/>
    </row>
    <row r="6" spans="2:12" ht="15" customHeight="1" x14ac:dyDescent="0.25">
      <c r="B6" s="122"/>
      <c r="C6" s="213"/>
      <c r="D6" s="213"/>
      <c r="E6" s="213"/>
      <c r="F6" s="213"/>
      <c r="G6" s="213"/>
      <c r="H6" s="213"/>
      <c r="I6" s="213"/>
      <c r="J6" s="213"/>
      <c r="K6" s="213"/>
      <c r="L6" s="122"/>
    </row>
    <row r="7" spans="2:12" ht="32.1" customHeight="1" x14ac:dyDescent="0.25">
      <c r="B7" s="122"/>
      <c r="C7" s="301" t="s">
        <v>56</v>
      </c>
      <c r="D7" s="301"/>
      <c r="E7" s="301"/>
      <c r="F7" s="301"/>
      <c r="G7" s="301"/>
      <c r="H7" s="301"/>
      <c r="I7" s="301"/>
      <c r="J7" s="301"/>
      <c r="K7" s="124"/>
      <c r="L7" s="122"/>
    </row>
    <row r="8" spans="2:12" ht="20.100000000000001" customHeight="1" x14ac:dyDescent="0.3">
      <c r="B8" s="122"/>
      <c r="C8" s="240" t="s">
        <v>236</v>
      </c>
      <c r="D8" s="122"/>
      <c r="E8" s="122"/>
      <c r="F8" s="122"/>
      <c r="G8" s="122"/>
      <c r="H8" s="122"/>
      <c r="I8" s="124"/>
      <c r="J8" s="122"/>
      <c r="K8" s="122"/>
      <c r="L8" s="122"/>
    </row>
    <row r="9" spans="2:12" ht="20.100000000000001" customHeight="1" x14ac:dyDescent="0.3">
      <c r="B9" s="122"/>
      <c r="C9" s="240" t="s">
        <v>237</v>
      </c>
      <c r="D9" s="122"/>
      <c r="E9" s="122"/>
      <c r="F9" s="122"/>
      <c r="G9" s="122"/>
      <c r="H9" s="122"/>
      <c r="I9" s="124"/>
      <c r="J9" s="122"/>
      <c r="K9" s="122"/>
      <c r="L9" s="122"/>
    </row>
    <row r="10" spans="2:12" x14ac:dyDescent="0.25">
      <c r="B10" s="122"/>
      <c r="C10" s="122"/>
      <c r="D10" s="124"/>
      <c r="E10" s="122"/>
      <c r="F10" s="122"/>
      <c r="G10" s="122"/>
      <c r="H10" s="122"/>
      <c r="I10" s="124"/>
      <c r="J10" s="122"/>
      <c r="K10" s="122"/>
      <c r="L10" s="122"/>
    </row>
    <row r="11" spans="2:12" ht="30" customHeight="1" x14ac:dyDescent="0.25">
      <c r="B11" s="122"/>
      <c r="C11" s="322" t="s">
        <v>238</v>
      </c>
      <c r="D11" s="322"/>
      <c r="E11" s="322"/>
      <c r="F11" s="322"/>
      <c r="G11" s="322"/>
      <c r="H11" s="322"/>
      <c r="I11" s="128"/>
      <c r="J11" s="128"/>
      <c r="K11" s="122"/>
      <c r="L11" s="122"/>
    </row>
    <row r="12" spans="2:12" ht="18.75" x14ac:dyDescent="0.3">
      <c r="B12" s="122"/>
      <c r="C12" s="239" t="s">
        <v>259</v>
      </c>
      <c r="D12" s="239"/>
      <c r="E12" s="239"/>
      <c r="F12" s="239"/>
      <c r="G12" s="239"/>
      <c r="H12" s="240"/>
      <c r="I12" s="240"/>
      <c r="J12" s="122"/>
      <c r="K12" s="124"/>
      <c r="L12" s="122"/>
    </row>
    <row r="13" spans="2:12" x14ac:dyDescent="0.25">
      <c r="B13" s="122"/>
      <c r="C13" s="122"/>
      <c r="D13" s="122"/>
      <c r="E13" s="122"/>
      <c r="F13" s="122"/>
      <c r="G13" s="122"/>
      <c r="H13" s="122"/>
      <c r="I13" s="122"/>
      <c r="J13" s="122"/>
      <c r="K13" s="124"/>
      <c r="L13" s="122"/>
    </row>
    <row r="14" spans="2:12" ht="45" customHeight="1" x14ac:dyDescent="0.25">
      <c r="B14" s="122"/>
      <c r="C14" s="122"/>
      <c r="D14" s="122"/>
      <c r="E14" s="293" t="s">
        <v>298</v>
      </c>
      <c r="F14" s="293"/>
      <c r="G14" s="293"/>
      <c r="H14" s="293"/>
      <c r="I14" s="293"/>
      <c r="J14" s="122"/>
      <c r="K14" s="124"/>
      <c r="L14" s="122"/>
    </row>
    <row r="15" spans="2:12" ht="30" customHeight="1" x14ac:dyDescent="0.25">
      <c r="B15" s="122"/>
      <c r="C15" s="122"/>
      <c r="D15" s="122"/>
      <c r="E15" s="122"/>
      <c r="F15" s="129"/>
      <c r="G15" s="129"/>
      <c r="H15" s="122"/>
      <c r="I15" s="122"/>
      <c r="J15" s="122"/>
      <c r="K15" s="124"/>
      <c r="L15" s="122"/>
    </row>
    <row r="16" spans="2:12" ht="32.25" customHeight="1" x14ac:dyDescent="0.25">
      <c r="B16" s="122"/>
      <c r="C16" s="120" t="s">
        <v>252</v>
      </c>
      <c r="D16" s="71"/>
      <c r="E16" s="71"/>
      <c r="F16" s="71"/>
      <c r="G16" s="65"/>
      <c r="H16" s="65"/>
      <c r="I16" s="65"/>
      <c r="J16" s="65"/>
      <c r="K16" s="69"/>
      <c r="L16" s="122"/>
    </row>
    <row r="17" spans="2:12" ht="20.100000000000001" customHeight="1" x14ac:dyDescent="0.25">
      <c r="B17" s="122"/>
      <c r="C17" s="116" t="s">
        <v>196</v>
      </c>
      <c r="D17" s="65"/>
      <c r="E17" s="65"/>
      <c r="F17" s="65"/>
      <c r="G17" s="65"/>
      <c r="H17" s="65"/>
      <c r="I17" s="65"/>
      <c r="J17" s="65"/>
      <c r="K17" s="117"/>
      <c r="L17" s="122"/>
    </row>
    <row r="18" spans="2:12" ht="20.100000000000001" customHeight="1" x14ac:dyDescent="0.25">
      <c r="B18" s="122"/>
      <c r="C18" s="138"/>
      <c r="D18" s="122"/>
      <c r="E18" s="122"/>
      <c r="F18" s="122"/>
      <c r="G18" s="122"/>
      <c r="H18" s="122"/>
      <c r="I18" s="122"/>
      <c r="J18" s="122"/>
      <c r="K18" s="130"/>
      <c r="L18" s="122"/>
    </row>
    <row r="19" spans="2:12" ht="21" x14ac:dyDescent="0.35">
      <c r="B19" s="122"/>
      <c r="C19" s="122"/>
      <c r="D19" s="122"/>
      <c r="E19" s="131" t="s">
        <v>197</v>
      </c>
      <c r="F19" s="131"/>
      <c r="G19" s="131"/>
      <c r="H19" s="131"/>
      <c r="I19" s="131"/>
      <c r="J19" s="238">
        <v>30</v>
      </c>
      <c r="K19" s="134"/>
      <c r="L19" s="122"/>
    </row>
    <row r="20" spans="2:12" ht="23.25" x14ac:dyDescent="0.35">
      <c r="B20" s="122"/>
      <c r="C20" s="122"/>
      <c r="D20" s="122"/>
      <c r="E20" s="132" t="s">
        <v>287</v>
      </c>
      <c r="F20" s="132"/>
      <c r="G20" s="132"/>
      <c r="H20" s="132"/>
      <c r="I20" s="241">
        <v>0.16932</v>
      </c>
      <c r="J20" s="242">
        <f>J19*I20</f>
        <v>5.0796000000000001</v>
      </c>
      <c r="K20" s="134"/>
      <c r="L20" s="122"/>
    </row>
    <row r="21" spans="2:12" ht="21" x14ac:dyDescent="0.35">
      <c r="B21" s="122"/>
      <c r="C21" s="122"/>
      <c r="D21" s="122"/>
      <c r="E21" s="132" t="s">
        <v>198</v>
      </c>
      <c r="F21" s="132"/>
      <c r="G21" s="132"/>
      <c r="H21" s="132"/>
      <c r="I21" s="133"/>
      <c r="J21" s="243">
        <f>SUM(J19:J20)</f>
        <v>35.079599999999999</v>
      </c>
      <c r="K21" s="135"/>
      <c r="L21" s="122"/>
    </row>
    <row r="22" spans="2:12" ht="21" x14ac:dyDescent="0.35">
      <c r="B22" s="122"/>
      <c r="C22" s="122"/>
      <c r="D22" s="122"/>
      <c r="E22" s="125"/>
      <c r="F22" s="125"/>
      <c r="G22" s="125"/>
      <c r="H22" s="125"/>
      <c r="I22" s="137"/>
      <c r="J22" s="136" t="s">
        <v>199</v>
      </c>
      <c r="K22" s="244">
        <f>J21</f>
        <v>35.079599999999999</v>
      </c>
      <c r="L22" s="122"/>
    </row>
    <row r="23" spans="2:12" ht="18.75" x14ac:dyDescent="0.3">
      <c r="B23" s="122"/>
      <c r="C23" s="240" t="s">
        <v>261</v>
      </c>
      <c r="D23" s="122"/>
      <c r="E23" s="122"/>
      <c r="F23" s="122"/>
      <c r="G23" s="122"/>
      <c r="H23" s="122"/>
      <c r="I23" s="139"/>
      <c r="J23" s="140"/>
      <c r="K23" s="141"/>
      <c r="L23" s="122"/>
    </row>
    <row r="24" spans="2:12" ht="18.75" x14ac:dyDescent="0.3">
      <c r="B24" s="122"/>
      <c r="C24" s="257" t="s">
        <v>154</v>
      </c>
      <c r="D24" s="122"/>
      <c r="E24" s="122"/>
      <c r="F24" s="122"/>
      <c r="G24" s="122"/>
      <c r="H24" s="122"/>
      <c r="I24" s="139"/>
      <c r="J24" s="140"/>
      <c r="K24" s="141"/>
      <c r="L24" s="122"/>
    </row>
    <row r="25" spans="2:12" x14ac:dyDescent="0.25">
      <c r="B25" s="122"/>
      <c r="C25" s="142"/>
      <c r="D25" s="122"/>
      <c r="E25" s="122"/>
      <c r="F25" s="122"/>
      <c r="G25" s="122"/>
      <c r="H25" s="122"/>
      <c r="I25" s="139"/>
      <c r="J25" s="140"/>
      <c r="K25" s="141"/>
      <c r="L25" s="122"/>
    </row>
    <row r="26" spans="2:12" ht="28.5" customHeight="1" x14ac:dyDescent="0.35">
      <c r="B26" s="122"/>
      <c r="C26" s="288" t="s">
        <v>269</v>
      </c>
      <c r="D26" s="288"/>
      <c r="E26" s="288"/>
      <c r="F26" s="288"/>
      <c r="G26" s="65"/>
      <c r="H26" s="65"/>
      <c r="I26" s="77"/>
      <c r="J26" s="81"/>
      <c r="K26" s="118"/>
      <c r="L26" s="122"/>
    </row>
    <row r="27" spans="2:12" ht="20.100000000000001" customHeight="1" x14ac:dyDescent="0.35">
      <c r="B27" s="122"/>
      <c r="C27" s="119" t="s">
        <v>200</v>
      </c>
      <c r="D27" s="113"/>
      <c r="E27" s="113"/>
      <c r="F27" s="113"/>
      <c r="G27" s="65"/>
      <c r="H27" s="65"/>
      <c r="I27" s="77"/>
      <c r="J27" s="81"/>
      <c r="K27" s="118"/>
      <c r="L27" s="122"/>
    </row>
    <row r="28" spans="2:12" ht="20.100000000000001" customHeight="1" x14ac:dyDescent="0.35">
      <c r="B28" s="122"/>
      <c r="C28" s="323" t="s">
        <v>299</v>
      </c>
      <c r="D28" s="113"/>
      <c r="E28" s="113"/>
      <c r="F28" s="113"/>
      <c r="G28" s="65"/>
      <c r="H28" s="65"/>
      <c r="I28" s="77"/>
      <c r="J28" s="81"/>
      <c r="K28" s="118"/>
      <c r="L28" s="122"/>
    </row>
    <row r="29" spans="2:12" x14ac:dyDescent="0.25">
      <c r="B29" s="122"/>
      <c r="C29" s="122"/>
      <c r="D29" s="122"/>
      <c r="E29" s="122"/>
      <c r="F29" s="151"/>
      <c r="G29" s="122"/>
      <c r="H29" s="122"/>
      <c r="I29" s="122"/>
      <c r="J29" s="122"/>
      <c r="K29" s="144"/>
      <c r="L29" s="122"/>
    </row>
    <row r="30" spans="2:12" ht="21" x14ac:dyDescent="0.35">
      <c r="B30" s="122"/>
      <c r="C30" s="122"/>
      <c r="D30" s="145" t="s">
        <v>91</v>
      </c>
      <c r="E30" s="152" t="s">
        <v>92</v>
      </c>
      <c r="F30" s="145" t="s">
        <v>92</v>
      </c>
      <c r="G30" s="152" t="s">
        <v>91</v>
      </c>
      <c r="H30" s="145" t="s">
        <v>248</v>
      </c>
      <c r="I30" s="152" t="s">
        <v>94</v>
      </c>
      <c r="J30" s="125"/>
      <c r="K30" s="134"/>
      <c r="L30" s="127"/>
    </row>
    <row r="31" spans="2:12" ht="21" x14ac:dyDescent="0.35">
      <c r="B31" s="122"/>
      <c r="C31" s="122"/>
      <c r="D31" s="145" t="s">
        <v>100</v>
      </c>
      <c r="E31" s="152" t="s">
        <v>101</v>
      </c>
      <c r="F31" s="145" t="s">
        <v>102</v>
      </c>
      <c r="G31" s="152" t="s">
        <v>103</v>
      </c>
      <c r="H31" s="145" t="s">
        <v>249</v>
      </c>
      <c r="I31" s="152" t="s">
        <v>105</v>
      </c>
      <c r="J31" s="125"/>
      <c r="K31" s="134"/>
      <c r="L31" s="122"/>
    </row>
    <row r="32" spans="2:12" ht="23.25" x14ac:dyDescent="0.35">
      <c r="B32" s="122"/>
      <c r="C32" s="122"/>
      <c r="D32" s="145" t="s">
        <v>285</v>
      </c>
      <c r="E32" s="152" t="s">
        <v>108</v>
      </c>
      <c r="F32" s="145" t="s">
        <v>247</v>
      </c>
      <c r="G32" s="152" t="s">
        <v>158</v>
      </c>
      <c r="H32" s="219"/>
      <c r="I32" s="152" t="s">
        <v>286</v>
      </c>
      <c r="J32" s="146" t="s">
        <v>201</v>
      </c>
      <c r="K32" s="247">
        <f>I34/H34</f>
        <v>5.4021608643457384</v>
      </c>
      <c r="L32" s="122"/>
    </row>
    <row r="33" spans="2:17" ht="6.95" customHeight="1" x14ac:dyDescent="0.35">
      <c r="B33" s="122"/>
      <c r="C33" s="122"/>
      <c r="D33" s="131"/>
      <c r="E33" s="153"/>
      <c r="F33" s="131"/>
      <c r="G33" s="154"/>
      <c r="H33" s="131"/>
      <c r="I33" s="154"/>
      <c r="J33" s="155"/>
      <c r="K33" s="248"/>
      <c r="L33" s="122"/>
    </row>
    <row r="34" spans="2:17" ht="21" x14ac:dyDescent="0.35">
      <c r="B34" s="122"/>
      <c r="C34" s="122"/>
      <c r="D34" s="235">
        <v>238</v>
      </c>
      <c r="E34" s="236">
        <v>7</v>
      </c>
      <c r="F34" s="246">
        <f>D34*E34</f>
        <v>1666</v>
      </c>
      <c r="G34" s="236">
        <v>20</v>
      </c>
      <c r="H34" s="245">
        <f>F34*G34</f>
        <v>33320</v>
      </c>
      <c r="I34" s="237">
        <v>180000</v>
      </c>
      <c r="J34" s="148" t="s">
        <v>214</v>
      </c>
      <c r="K34" s="249">
        <f>SUM(K22:K32)</f>
        <v>40.481760864345738</v>
      </c>
      <c r="L34" s="122"/>
    </row>
    <row r="35" spans="2:17" x14ac:dyDescent="0.25">
      <c r="B35" s="122"/>
      <c r="C35" s="122"/>
      <c r="D35" s="122"/>
      <c r="E35" s="149"/>
      <c r="F35" s="126"/>
      <c r="G35" s="126"/>
      <c r="H35" s="126"/>
      <c r="I35" s="149"/>
      <c r="J35" s="122"/>
      <c r="K35" s="124"/>
      <c r="L35" s="122"/>
    </row>
    <row r="36" spans="2:17" ht="18.75" x14ac:dyDescent="0.3">
      <c r="B36" s="122"/>
      <c r="C36" s="256" t="s">
        <v>202</v>
      </c>
      <c r="D36" s="122"/>
      <c r="E36" s="122"/>
      <c r="F36" s="151"/>
      <c r="G36" s="122"/>
      <c r="H36" s="122"/>
      <c r="I36" s="143"/>
      <c r="J36" s="143"/>
      <c r="K36" s="150"/>
      <c r="L36" s="122"/>
    </row>
    <row r="37" spans="2:17" ht="18.75" x14ac:dyDescent="0.3">
      <c r="B37" s="122"/>
      <c r="C37" s="240" t="s">
        <v>203</v>
      </c>
      <c r="D37" s="122"/>
      <c r="E37" s="122"/>
      <c r="F37" s="151"/>
      <c r="G37" s="122"/>
      <c r="H37" s="122"/>
      <c r="I37" s="143"/>
      <c r="J37" s="143"/>
      <c r="K37" s="150"/>
      <c r="L37" s="122"/>
    </row>
    <row r="38" spans="2:17" x14ac:dyDescent="0.25">
      <c r="B38" s="122"/>
      <c r="C38" s="122"/>
      <c r="D38" s="122"/>
      <c r="E38" s="122"/>
      <c r="F38" s="151"/>
      <c r="G38" s="122"/>
      <c r="H38" s="122"/>
      <c r="I38" s="143"/>
      <c r="J38" s="143"/>
      <c r="K38" s="150"/>
      <c r="L38" s="122"/>
    </row>
    <row r="39" spans="2:17" ht="23.25" x14ac:dyDescent="0.35">
      <c r="B39" s="122"/>
      <c r="C39" s="67" t="s">
        <v>253</v>
      </c>
      <c r="D39" s="88"/>
      <c r="E39" s="65"/>
      <c r="F39" s="65"/>
      <c r="G39" s="65"/>
      <c r="H39" s="65"/>
      <c r="I39" s="65"/>
      <c r="J39" s="65"/>
      <c r="K39" s="118"/>
      <c r="L39" s="122"/>
    </row>
    <row r="40" spans="2:17" ht="95.1" customHeight="1" x14ac:dyDescent="0.25">
      <c r="B40" s="122"/>
      <c r="C40" s="294" t="s">
        <v>284</v>
      </c>
      <c r="D40" s="294"/>
      <c r="E40" s="294"/>
      <c r="F40" s="294"/>
      <c r="G40" s="294"/>
      <c r="H40" s="294"/>
      <c r="I40" s="294"/>
      <c r="J40" s="294"/>
      <c r="K40" s="294"/>
      <c r="L40" s="122"/>
    </row>
    <row r="41" spans="2:17" ht="41.25" customHeight="1" x14ac:dyDescent="0.35">
      <c r="B41" s="122"/>
      <c r="C41" s="122"/>
      <c r="D41" s="122"/>
      <c r="E41" s="145"/>
      <c r="F41" s="122"/>
      <c r="G41" s="145"/>
      <c r="H41" s="156"/>
      <c r="I41" s="125"/>
      <c r="J41" s="125"/>
      <c r="K41" s="135"/>
      <c r="L41" s="122"/>
    </row>
    <row r="42" spans="2:17" ht="21" x14ac:dyDescent="0.35">
      <c r="B42" s="122"/>
      <c r="C42" s="122"/>
      <c r="D42" s="306" t="s">
        <v>229</v>
      </c>
      <c r="E42" s="308" t="s">
        <v>8</v>
      </c>
      <c r="F42" s="310" t="s">
        <v>283</v>
      </c>
      <c r="G42" s="306" t="s">
        <v>250</v>
      </c>
      <c r="H42" s="310" t="s">
        <v>228</v>
      </c>
      <c r="I42" s="125"/>
      <c r="J42" s="157" t="s">
        <v>204</v>
      </c>
      <c r="K42" s="248">
        <f>H45</f>
        <v>10.52388</v>
      </c>
      <c r="L42" s="122"/>
    </row>
    <row r="43" spans="2:17" ht="20.100000000000001" customHeight="1" x14ac:dyDescent="0.35">
      <c r="B43" s="122"/>
      <c r="C43" s="122"/>
      <c r="D43" s="306"/>
      <c r="E43" s="308"/>
      <c r="F43" s="310"/>
      <c r="G43" s="306"/>
      <c r="H43" s="310"/>
      <c r="I43" s="125"/>
      <c r="J43" s="157" t="s">
        <v>205</v>
      </c>
      <c r="K43" s="247">
        <f>SUM(K34:K42)</f>
        <v>51.005640864345736</v>
      </c>
      <c r="L43" s="122"/>
    </row>
    <row r="44" spans="2:17" ht="21" x14ac:dyDescent="0.35">
      <c r="B44" s="122"/>
      <c r="C44" s="122"/>
      <c r="D44" s="307"/>
      <c r="E44" s="309"/>
      <c r="F44" s="311"/>
      <c r="G44" s="307"/>
      <c r="H44" s="311"/>
      <c r="I44" s="125"/>
      <c r="J44" s="157" t="s">
        <v>206</v>
      </c>
      <c r="K44" s="247">
        <f>J19</f>
        <v>30</v>
      </c>
      <c r="L44" s="122"/>
    </row>
    <row r="45" spans="2:17" ht="25.5" customHeight="1" x14ac:dyDescent="0.35">
      <c r="B45" s="122"/>
      <c r="C45" s="122"/>
      <c r="D45" s="250">
        <f>E34</f>
        <v>7</v>
      </c>
      <c r="E45" s="234">
        <v>0.3</v>
      </c>
      <c r="F45" s="250">
        <f>+D45*E45</f>
        <v>2.1</v>
      </c>
      <c r="G45" s="251">
        <f>J21</f>
        <v>35.079599999999999</v>
      </c>
      <c r="H45" s="252">
        <f>+G45*E45</f>
        <v>10.52388</v>
      </c>
      <c r="I45" s="166"/>
      <c r="J45" s="167" t="s">
        <v>207</v>
      </c>
      <c r="K45" s="253">
        <f>+K43-K44</f>
        <v>21.005640864345736</v>
      </c>
      <c r="L45" s="122"/>
    </row>
    <row r="46" spans="2:17" ht="12" customHeight="1" x14ac:dyDescent="0.25">
      <c r="B46" s="122"/>
      <c r="C46" s="122"/>
      <c r="D46" s="126"/>
      <c r="E46" s="126"/>
      <c r="F46" s="139"/>
      <c r="G46" s="160"/>
      <c r="H46" s="161"/>
      <c r="I46" s="122"/>
      <c r="J46" s="162"/>
      <c r="K46" s="163"/>
      <c r="L46" s="122"/>
      <c r="Q46" s="114"/>
    </row>
    <row r="47" spans="2:17" ht="12" customHeight="1" x14ac:dyDescent="0.25">
      <c r="B47" s="122"/>
      <c r="C47" s="122"/>
      <c r="D47" s="126"/>
      <c r="E47" s="126"/>
      <c r="F47" s="139"/>
      <c r="G47" s="160"/>
      <c r="H47" s="161"/>
      <c r="I47" s="122"/>
      <c r="J47" s="162"/>
      <c r="K47" s="163"/>
      <c r="L47" s="122"/>
      <c r="Q47" s="114"/>
    </row>
    <row r="48" spans="2:17" ht="27.95" customHeight="1" x14ac:dyDescent="0.35">
      <c r="B48" s="122"/>
      <c r="C48" s="320" t="s">
        <v>213</v>
      </c>
      <c r="D48" s="320"/>
      <c r="E48" s="320"/>
      <c r="F48" s="320"/>
      <c r="G48" s="320"/>
      <c r="H48" s="320"/>
      <c r="I48" s="320"/>
      <c r="J48" s="320"/>
      <c r="K48" s="320"/>
      <c r="L48" s="122"/>
      <c r="Q48" s="114"/>
    </row>
    <row r="49" spans="2:17" ht="42.95" customHeight="1" x14ac:dyDescent="0.25">
      <c r="B49" s="122"/>
      <c r="C49" s="316" t="s">
        <v>292</v>
      </c>
      <c r="D49" s="316"/>
      <c r="E49" s="316"/>
      <c r="F49" s="316"/>
      <c r="G49" s="316"/>
      <c r="H49" s="316"/>
      <c r="I49" s="316"/>
      <c r="J49" s="316"/>
      <c r="K49" s="316"/>
      <c r="L49" s="122"/>
      <c r="Q49" s="114"/>
    </row>
    <row r="50" spans="2:17" ht="14.1" customHeight="1" x14ac:dyDescent="0.25">
      <c r="B50" s="122"/>
      <c r="C50" s="254"/>
      <c r="D50" s="254"/>
      <c r="E50" s="254"/>
      <c r="F50" s="254"/>
      <c r="G50" s="254"/>
      <c r="H50" s="161"/>
      <c r="I50" s="122"/>
      <c r="J50" s="162"/>
      <c r="K50" s="163"/>
      <c r="L50" s="122"/>
      <c r="Q50" s="114"/>
    </row>
    <row r="51" spans="2:17" ht="33.75" customHeight="1" x14ac:dyDescent="0.25">
      <c r="B51" s="122"/>
      <c r="C51" s="302" t="s">
        <v>260</v>
      </c>
      <c r="D51" s="302"/>
      <c r="E51" s="302"/>
      <c r="F51" s="302"/>
      <c r="G51" s="302"/>
      <c r="H51" s="302"/>
      <c r="I51" s="302"/>
      <c r="J51" s="302"/>
      <c r="K51" s="302"/>
      <c r="L51" s="122"/>
    </row>
    <row r="52" spans="2:17" ht="33.75" customHeight="1" x14ac:dyDescent="0.25">
      <c r="B52" s="122"/>
      <c r="C52" s="255"/>
      <c r="D52" s="255"/>
      <c r="E52" s="255"/>
      <c r="F52" s="255"/>
      <c r="G52" s="255"/>
      <c r="H52" s="255"/>
      <c r="I52" s="255"/>
      <c r="J52" s="255"/>
      <c r="K52" s="255"/>
      <c r="L52" s="122"/>
    </row>
    <row r="53" spans="2:17" ht="56.25" customHeight="1" x14ac:dyDescent="0.25">
      <c r="B53" s="122"/>
      <c r="C53" s="127"/>
      <c r="D53" s="122"/>
      <c r="E53" s="295" t="s">
        <v>262</v>
      </c>
      <c r="F53" s="295"/>
      <c r="G53" s="295"/>
      <c r="H53" s="295"/>
      <c r="I53" s="258"/>
      <c r="J53" s="258"/>
      <c r="K53" s="124"/>
      <c r="L53" s="122"/>
    </row>
    <row r="54" spans="2:17" ht="18.75" customHeight="1" x14ac:dyDescent="0.25">
      <c r="B54" s="122"/>
      <c r="C54" s="127"/>
      <c r="D54" s="122"/>
      <c r="E54" s="168"/>
      <c r="F54" s="168"/>
      <c r="G54" s="168"/>
      <c r="H54" s="168"/>
      <c r="I54" s="168"/>
      <c r="J54" s="122"/>
      <c r="K54" s="124"/>
      <c r="L54" s="122"/>
    </row>
    <row r="55" spans="2:17" ht="25.5" customHeight="1" x14ac:dyDescent="0.35">
      <c r="B55" s="122"/>
      <c r="C55" s="122"/>
      <c r="D55" s="122"/>
      <c r="E55" s="169" t="s">
        <v>226</v>
      </c>
      <c r="F55" s="122"/>
      <c r="G55" s="122"/>
      <c r="H55" s="122"/>
      <c r="I55" s="122"/>
      <c r="J55" s="122"/>
      <c r="K55" s="124"/>
      <c r="L55" s="122"/>
    </row>
    <row r="56" spans="2:17" ht="19.5" customHeight="1" x14ac:dyDescent="0.35">
      <c r="B56" s="122"/>
      <c r="C56" s="122"/>
      <c r="D56" s="122"/>
      <c r="E56" s="169" t="s">
        <v>239</v>
      </c>
      <c r="F56" s="122"/>
      <c r="G56" s="122"/>
      <c r="H56" s="122"/>
      <c r="I56" s="122"/>
      <c r="J56" s="122"/>
      <c r="K56" s="124"/>
      <c r="L56" s="122"/>
    </row>
    <row r="57" spans="2:17" ht="21.75" customHeight="1" x14ac:dyDescent="0.35">
      <c r="B57" s="122"/>
      <c r="C57" s="122"/>
      <c r="D57" s="122"/>
      <c r="E57" s="169" t="s">
        <v>295</v>
      </c>
      <c r="F57" s="122"/>
      <c r="G57" s="122"/>
      <c r="H57" s="122"/>
      <c r="I57" s="122"/>
      <c r="J57" s="122"/>
      <c r="K57" s="124"/>
      <c r="L57" s="122"/>
    </row>
    <row r="58" spans="2:17" ht="21.75" customHeight="1" x14ac:dyDescent="0.35">
      <c r="B58" s="122"/>
      <c r="C58" s="122"/>
      <c r="D58" s="122"/>
      <c r="E58" s="169" t="s">
        <v>296</v>
      </c>
      <c r="F58" s="122"/>
      <c r="G58" s="122"/>
      <c r="H58" s="122"/>
      <c r="I58" s="122"/>
      <c r="J58" s="122"/>
      <c r="K58" s="124"/>
      <c r="L58" s="122"/>
    </row>
    <row r="59" spans="2:17" ht="41.25" customHeight="1" x14ac:dyDescent="0.25">
      <c r="B59" s="122"/>
      <c r="C59" s="127"/>
      <c r="D59" s="122"/>
      <c r="E59" s="122"/>
      <c r="F59" s="122"/>
      <c r="G59" s="122"/>
      <c r="H59" s="122"/>
      <c r="I59" s="122"/>
      <c r="J59" s="122"/>
      <c r="K59" s="124"/>
      <c r="L59" s="122"/>
    </row>
    <row r="60" spans="2:17" ht="33" customHeight="1" x14ac:dyDescent="0.25">
      <c r="B60" s="122"/>
      <c r="C60" s="127"/>
      <c r="D60" s="170"/>
      <c r="E60" s="170"/>
      <c r="F60" s="303" t="s">
        <v>263</v>
      </c>
      <c r="G60" s="303"/>
      <c r="H60" s="303"/>
      <c r="I60" s="170"/>
      <c r="J60" s="170"/>
      <c r="K60" s="124"/>
      <c r="L60" s="122"/>
    </row>
    <row r="61" spans="2:17" ht="15.75" customHeight="1" x14ac:dyDescent="0.25">
      <c r="B61" s="122"/>
      <c r="C61" s="127"/>
      <c r="D61" s="170"/>
      <c r="E61" s="170"/>
      <c r="F61" s="303"/>
      <c r="G61" s="303"/>
      <c r="H61" s="303"/>
      <c r="I61" s="170"/>
      <c r="J61" s="170"/>
      <c r="K61" s="124"/>
      <c r="L61" s="122"/>
    </row>
    <row r="62" spans="2:17" ht="15" customHeight="1" x14ac:dyDescent="0.25">
      <c r="B62" s="122"/>
      <c r="C62" s="127"/>
      <c r="D62" s="170"/>
      <c r="E62" s="170"/>
      <c r="F62" s="303"/>
      <c r="G62" s="303"/>
      <c r="H62" s="303"/>
      <c r="I62" s="170"/>
      <c r="J62" s="170"/>
      <c r="K62" s="124"/>
      <c r="L62" s="122"/>
    </row>
    <row r="63" spans="2:17" ht="15.75" customHeight="1" x14ac:dyDescent="0.25">
      <c r="B63" s="122"/>
      <c r="C63" s="127"/>
      <c r="D63" s="170"/>
      <c r="E63" s="170"/>
      <c r="F63" s="170"/>
      <c r="G63" s="170"/>
      <c r="H63" s="170"/>
      <c r="I63" s="170"/>
      <c r="J63" s="170"/>
      <c r="K63" s="124"/>
      <c r="L63" s="122"/>
    </row>
    <row r="64" spans="2:17" ht="27" customHeight="1" x14ac:dyDescent="0.35">
      <c r="B64" s="122"/>
      <c r="C64" s="67" t="s">
        <v>264</v>
      </c>
      <c r="D64" s="65"/>
      <c r="E64" s="88"/>
      <c r="F64" s="88"/>
      <c r="G64" s="88"/>
      <c r="H64" s="65"/>
      <c r="I64" s="65"/>
      <c r="J64" s="65"/>
      <c r="K64" s="69"/>
      <c r="L64" s="122"/>
    </row>
    <row r="65" spans="2:16" ht="20.100000000000001" customHeight="1" x14ac:dyDescent="0.3">
      <c r="B65" s="122"/>
      <c r="C65" s="214" t="s">
        <v>240</v>
      </c>
      <c r="D65" s="65"/>
      <c r="E65" s="88"/>
      <c r="F65" s="88"/>
      <c r="G65" s="88"/>
      <c r="H65" s="65"/>
      <c r="I65" s="65"/>
      <c r="J65" s="65"/>
      <c r="K65" s="69"/>
      <c r="L65" s="122"/>
      <c r="N65" s="3"/>
      <c r="O65" s="3"/>
      <c r="P65" s="3"/>
    </row>
    <row r="66" spans="2:16" ht="31.5" customHeight="1" x14ac:dyDescent="0.35">
      <c r="B66" s="122"/>
      <c r="C66" s="125"/>
      <c r="D66" s="125"/>
      <c r="E66" s="125"/>
      <c r="F66" s="125"/>
      <c r="G66" s="125"/>
      <c r="H66" s="125"/>
      <c r="I66" s="125"/>
      <c r="J66" s="125"/>
      <c r="K66" s="124"/>
      <c r="L66" s="122"/>
      <c r="M66" s="23"/>
    </row>
    <row r="67" spans="2:16" ht="21" x14ac:dyDescent="0.35">
      <c r="B67" s="122"/>
      <c r="C67" s="125"/>
      <c r="D67" s="145"/>
      <c r="E67" s="122"/>
      <c r="F67" s="171"/>
      <c r="G67" s="171"/>
      <c r="H67" s="171"/>
      <c r="I67" s="125"/>
      <c r="J67" s="125"/>
      <c r="K67" s="134"/>
      <c r="L67" s="122"/>
    </row>
    <row r="68" spans="2:16" ht="65.25" x14ac:dyDescent="0.35">
      <c r="B68" s="122"/>
      <c r="C68" s="297" t="s">
        <v>288</v>
      </c>
      <c r="D68" s="158" t="s">
        <v>230</v>
      </c>
      <c r="E68" s="172" t="s">
        <v>219</v>
      </c>
      <c r="F68" s="164" t="s">
        <v>282</v>
      </c>
      <c r="G68" s="164" t="s">
        <v>231</v>
      </c>
      <c r="H68" s="164" t="s">
        <v>232</v>
      </c>
      <c r="I68" s="125"/>
      <c r="J68" s="317" t="s">
        <v>180</v>
      </c>
      <c r="K68" s="317"/>
      <c r="L68" s="122"/>
      <c r="M68" s="56"/>
    </row>
    <row r="69" spans="2:16" ht="8.1" customHeight="1" x14ac:dyDescent="0.35">
      <c r="B69" s="122"/>
      <c r="C69" s="318"/>
      <c r="D69" s="131"/>
      <c r="E69" s="173"/>
      <c r="F69" s="173"/>
      <c r="G69" s="173"/>
      <c r="H69" s="173"/>
      <c r="I69" s="131"/>
      <c r="J69" s="131"/>
      <c r="K69" s="174"/>
      <c r="L69" s="122"/>
    </row>
    <row r="70" spans="2:16" s="3" customFormat="1" ht="21" x14ac:dyDescent="0.35">
      <c r="B70" s="126"/>
      <c r="C70" s="318"/>
      <c r="D70" s="226">
        <v>3</v>
      </c>
      <c r="E70" s="273">
        <f>J19</f>
        <v>30</v>
      </c>
      <c r="F70" s="259">
        <v>90</v>
      </c>
      <c r="G70" s="260">
        <f>+F70-E70</f>
        <v>60</v>
      </c>
      <c r="H70" s="261">
        <f>+G70/F70</f>
        <v>0.66666666666666663</v>
      </c>
      <c r="I70" s="145"/>
      <c r="J70" s="148" t="s">
        <v>215</v>
      </c>
      <c r="K70" s="224">
        <f>F70</f>
        <v>90</v>
      </c>
      <c r="L70" s="126"/>
      <c r="M70"/>
      <c r="N70"/>
      <c r="O70"/>
      <c r="P70"/>
    </row>
    <row r="71" spans="2:16" ht="16.5" customHeight="1" x14ac:dyDescent="0.35">
      <c r="B71" s="122"/>
      <c r="C71" s="125"/>
      <c r="D71" s="125"/>
      <c r="E71" s="171"/>
      <c r="F71" s="171"/>
      <c r="G71" s="171"/>
      <c r="H71" s="171"/>
      <c r="I71" s="125"/>
      <c r="J71" s="125"/>
      <c r="K71" s="134"/>
      <c r="L71" s="122"/>
    </row>
    <row r="72" spans="2:16" ht="16.5" customHeight="1" x14ac:dyDescent="0.35">
      <c r="B72" s="122"/>
      <c r="C72" s="125"/>
      <c r="D72" s="125"/>
      <c r="E72" s="171"/>
      <c r="F72" s="171"/>
      <c r="G72" s="171"/>
      <c r="H72" s="171"/>
      <c r="I72" s="125"/>
      <c r="J72" s="125"/>
      <c r="K72" s="134"/>
      <c r="L72" s="122"/>
    </row>
    <row r="73" spans="2:16" ht="65.25" x14ac:dyDescent="0.35">
      <c r="B73" s="122"/>
      <c r="C73" s="292" t="s">
        <v>265</v>
      </c>
      <c r="D73" s="158" t="s">
        <v>230</v>
      </c>
      <c r="E73" s="164" t="s">
        <v>227</v>
      </c>
      <c r="F73" s="164" t="s">
        <v>281</v>
      </c>
      <c r="G73" s="164" t="s">
        <v>231</v>
      </c>
      <c r="H73" s="164" t="s">
        <v>232</v>
      </c>
      <c r="I73" s="125"/>
      <c r="J73" s="125"/>
      <c r="K73" s="134"/>
      <c r="L73" s="122"/>
    </row>
    <row r="74" spans="2:16" ht="8.1" customHeight="1" x14ac:dyDescent="0.35">
      <c r="B74" s="122"/>
      <c r="C74" s="296"/>
      <c r="D74" s="165"/>
      <c r="E74" s="173"/>
      <c r="F74" s="173"/>
      <c r="G74" s="173"/>
      <c r="H74" s="173"/>
      <c r="I74" s="131"/>
      <c r="J74" s="179"/>
      <c r="K74" s="180"/>
      <c r="L74" s="122"/>
    </row>
    <row r="75" spans="2:16" ht="21" customHeight="1" x14ac:dyDescent="0.3">
      <c r="B75" s="122"/>
      <c r="C75" s="296"/>
      <c r="D75" s="272">
        <f>D70</f>
        <v>3</v>
      </c>
      <c r="E75" s="262">
        <f>J21</f>
        <v>35.079599999999999</v>
      </c>
      <c r="F75" s="263">
        <f>+E75*D75</f>
        <v>105.2388</v>
      </c>
      <c r="G75" s="262">
        <f>+F75-E75</f>
        <v>70.159199999999998</v>
      </c>
      <c r="H75" s="261">
        <f>+G75/F75</f>
        <v>0.66666666666666663</v>
      </c>
      <c r="I75" s="317" t="s">
        <v>210</v>
      </c>
      <c r="J75" s="317"/>
      <c r="K75" s="232">
        <f>F75</f>
        <v>105.2388</v>
      </c>
      <c r="L75" s="122"/>
    </row>
    <row r="76" spans="2:16" ht="5.0999999999999996" customHeight="1" x14ac:dyDescent="0.35">
      <c r="B76" s="122"/>
      <c r="C76" s="125"/>
      <c r="D76" s="134"/>
      <c r="E76" s="175"/>
      <c r="F76" s="175"/>
      <c r="G76" s="175"/>
      <c r="H76" s="175"/>
      <c r="I76" s="125"/>
      <c r="J76" s="176"/>
      <c r="K76" s="233"/>
      <c r="L76" s="122"/>
    </row>
    <row r="77" spans="2:16" ht="20.100000000000001" customHeight="1" x14ac:dyDescent="0.35">
      <c r="B77" s="122"/>
      <c r="C77" s="125"/>
      <c r="D77" s="134"/>
      <c r="E77" s="125"/>
      <c r="F77" s="125"/>
      <c r="G77" s="125"/>
      <c r="H77" s="125"/>
      <c r="I77" s="312" t="s">
        <v>221</v>
      </c>
      <c r="J77" s="312"/>
      <c r="K77" s="225">
        <f>+K75-K70</f>
        <v>15.238799999999998</v>
      </c>
      <c r="L77" s="122"/>
    </row>
    <row r="78" spans="2:16" ht="18.75" x14ac:dyDescent="0.3">
      <c r="B78" s="122"/>
      <c r="C78" s="256" t="s">
        <v>188</v>
      </c>
      <c r="D78" s="143"/>
      <c r="E78" s="122"/>
      <c r="F78" s="122"/>
      <c r="G78" s="122"/>
      <c r="H78" s="122"/>
      <c r="I78" s="122"/>
      <c r="J78" s="177"/>
      <c r="K78" s="178"/>
      <c r="L78" s="122"/>
    </row>
    <row r="79" spans="2:16" x14ac:dyDescent="0.25">
      <c r="B79" s="122"/>
      <c r="C79" s="122"/>
      <c r="D79" s="143"/>
      <c r="E79" s="122"/>
      <c r="F79" s="122"/>
      <c r="G79" s="122"/>
      <c r="H79" s="122"/>
      <c r="I79" s="122"/>
      <c r="J79" s="177"/>
      <c r="K79" s="178"/>
      <c r="L79" s="122"/>
    </row>
    <row r="80" spans="2:16" ht="27" customHeight="1" x14ac:dyDescent="0.35">
      <c r="B80" s="122"/>
      <c r="C80" s="67" t="s">
        <v>268</v>
      </c>
      <c r="D80" s="65"/>
      <c r="E80" s="65"/>
      <c r="F80" s="65"/>
      <c r="G80" s="65"/>
      <c r="H80" s="65"/>
      <c r="I80" s="65"/>
      <c r="J80" s="65"/>
      <c r="K80" s="69"/>
      <c r="L80" s="122"/>
    </row>
    <row r="81" spans="2:12" ht="5.0999999999999996" customHeight="1" x14ac:dyDescent="0.3">
      <c r="B81" s="122"/>
      <c r="C81" s="115"/>
      <c r="D81" s="65"/>
      <c r="E81" s="65"/>
      <c r="F81" s="65"/>
      <c r="G81" s="65"/>
      <c r="H81" s="65"/>
      <c r="I81" s="65"/>
      <c r="J81" s="65"/>
      <c r="K81" s="69"/>
      <c r="L81" s="122"/>
    </row>
    <row r="82" spans="2:12" ht="18.75" x14ac:dyDescent="0.3">
      <c r="B82" s="122"/>
      <c r="C82" s="181"/>
      <c r="D82" s="122"/>
      <c r="E82" s="122"/>
      <c r="F82" s="122"/>
      <c r="G82" s="122"/>
      <c r="H82" s="122"/>
      <c r="I82" s="122"/>
      <c r="J82" s="122"/>
      <c r="K82" s="124"/>
      <c r="L82" s="122"/>
    </row>
    <row r="83" spans="2:12" ht="65.25" x14ac:dyDescent="0.35">
      <c r="B83" s="122"/>
      <c r="C83" s="122"/>
      <c r="D83" s="122"/>
      <c r="E83" s="292" t="s">
        <v>265</v>
      </c>
      <c r="F83" s="156" t="s">
        <v>280</v>
      </c>
      <c r="G83" s="182" t="s">
        <v>220</v>
      </c>
      <c r="H83" s="164" t="s">
        <v>251</v>
      </c>
      <c r="I83" s="125"/>
      <c r="J83" s="125"/>
      <c r="K83" s="135"/>
      <c r="L83" s="122"/>
    </row>
    <row r="84" spans="2:12" ht="12" customHeight="1" x14ac:dyDescent="0.35">
      <c r="B84" s="122"/>
      <c r="C84" s="122"/>
      <c r="D84" s="122"/>
      <c r="E84" s="296"/>
      <c r="F84" s="131"/>
      <c r="G84" s="183"/>
      <c r="H84" s="183"/>
      <c r="I84" s="131"/>
      <c r="J84" s="184"/>
      <c r="K84" s="185"/>
      <c r="L84" s="122"/>
    </row>
    <row r="85" spans="2:12" ht="21" x14ac:dyDescent="0.35">
      <c r="B85" s="122"/>
      <c r="C85" s="122"/>
      <c r="D85" s="122"/>
      <c r="E85" s="296"/>
      <c r="F85" s="245">
        <f>H34</f>
        <v>33320</v>
      </c>
      <c r="G85" s="264">
        <f>K77</f>
        <v>15.238799999999998</v>
      </c>
      <c r="H85" s="265">
        <f>+G85*F85</f>
        <v>507756.81599999993</v>
      </c>
      <c r="I85" s="125"/>
      <c r="J85" s="148" t="s">
        <v>216</v>
      </c>
      <c r="K85" s="223">
        <f>H85</f>
        <v>507756.81599999993</v>
      </c>
      <c r="L85" s="122"/>
    </row>
    <row r="86" spans="2:12" x14ac:dyDescent="0.25">
      <c r="B86" s="122"/>
      <c r="C86" s="122"/>
      <c r="D86" s="122"/>
      <c r="E86" s="122"/>
      <c r="F86" s="122"/>
      <c r="G86" s="122"/>
      <c r="H86" s="122"/>
      <c r="I86" s="122"/>
      <c r="J86" s="122"/>
      <c r="K86" s="124"/>
      <c r="L86" s="122"/>
    </row>
    <row r="87" spans="2:12" x14ac:dyDescent="0.25">
      <c r="B87" s="122"/>
      <c r="C87" s="122"/>
      <c r="D87" s="122"/>
      <c r="E87" s="122"/>
      <c r="F87" s="122"/>
      <c r="G87" s="122"/>
      <c r="H87" s="122"/>
      <c r="I87" s="122"/>
      <c r="J87" s="122"/>
      <c r="K87" s="124"/>
      <c r="L87" s="122"/>
    </row>
    <row r="88" spans="2:12" ht="31.5" customHeight="1" x14ac:dyDescent="0.35">
      <c r="B88" s="122"/>
      <c r="C88" s="186" t="s">
        <v>213</v>
      </c>
      <c r="D88" s="121"/>
      <c r="E88" s="121"/>
      <c r="F88" s="121"/>
      <c r="G88" s="121"/>
      <c r="H88" s="121"/>
      <c r="I88" s="122"/>
      <c r="J88" s="122"/>
      <c r="K88" s="124"/>
      <c r="L88" s="122"/>
    </row>
    <row r="89" spans="2:12" ht="27" customHeight="1" x14ac:dyDescent="0.25">
      <c r="B89" s="122"/>
      <c r="C89" s="187" t="s">
        <v>279</v>
      </c>
      <c r="D89" s="188"/>
      <c r="E89" s="188"/>
      <c r="F89" s="188"/>
      <c r="G89" s="188"/>
      <c r="H89" s="188"/>
      <c r="I89" s="189"/>
      <c r="J89" s="189"/>
      <c r="K89" s="189"/>
      <c r="L89" s="122"/>
    </row>
    <row r="90" spans="2:12" ht="27" customHeight="1" x14ac:dyDescent="0.3">
      <c r="B90" s="122"/>
      <c r="C90" s="240" t="s">
        <v>270</v>
      </c>
      <c r="D90" s="189"/>
      <c r="E90" s="189"/>
      <c r="F90" s="189"/>
      <c r="G90" s="189"/>
      <c r="H90" s="189"/>
      <c r="I90" s="189"/>
      <c r="J90" s="189"/>
      <c r="K90" s="189"/>
      <c r="L90" s="122"/>
    </row>
    <row r="91" spans="2:12" x14ac:dyDescent="0.25">
      <c r="B91" s="122"/>
      <c r="C91" s="122"/>
      <c r="D91" s="122"/>
      <c r="E91" s="122"/>
      <c r="F91" s="122"/>
      <c r="G91" s="122"/>
      <c r="H91" s="122"/>
      <c r="I91" s="122"/>
      <c r="J91" s="122"/>
      <c r="K91" s="124"/>
      <c r="L91" s="122"/>
    </row>
    <row r="92" spans="2:12" ht="33" customHeight="1" x14ac:dyDescent="0.25">
      <c r="B92" s="122"/>
      <c r="C92" s="127"/>
      <c r="D92" s="122"/>
      <c r="E92" s="303" t="s">
        <v>266</v>
      </c>
      <c r="F92" s="303"/>
      <c r="G92" s="303"/>
      <c r="H92" s="303"/>
      <c r="I92" s="170"/>
      <c r="J92" s="170"/>
      <c r="K92" s="124"/>
      <c r="L92" s="122"/>
    </row>
    <row r="93" spans="2:12" ht="15.75" customHeight="1" x14ac:dyDescent="0.25">
      <c r="B93" s="122"/>
      <c r="C93" s="127"/>
      <c r="D93" s="170"/>
      <c r="E93" s="303"/>
      <c r="F93" s="303"/>
      <c r="G93" s="303"/>
      <c r="H93" s="303"/>
      <c r="I93" s="170"/>
      <c r="J93" s="170"/>
      <c r="K93" s="124"/>
      <c r="L93" s="122"/>
    </row>
    <row r="94" spans="2:12" ht="15.75" customHeight="1" x14ac:dyDescent="0.25">
      <c r="B94" s="122"/>
      <c r="C94" s="127"/>
      <c r="D94" s="170"/>
      <c r="E94" s="303"/>
      <c r="F94" s="303"/>
      <c r="G94" s="303"/>
      <c r="H94" s="303"/>
      <c r="I94" s="170"/>
      <c r="J94" s="170"/>
      <c r="K94" s="124"/>
      <c r="L94" s="122"/>
    </row>
    <row r="95" spans="2:12" ht="19.5" customHeight="1" x14ac:dyDescent="0.25">
      <c r="B95" s="122"/>
      <c r="C95" s="122"/>
      <c r="D95" s="122"/>
      <c r="E95" s="122"/>
      <c r="F95" s="122"/>
      <c r="G95" s="122"/>
      <c r="H95" s="122"/>
      <c r="I95" s="122"/>
      <c r="J95" s="122"/>
      <c r="K95" s="124"/>
      <c r="L95" s="122"/>
    </row>
    <row r="96" spans="2:12" ht="27" customHeight="1" x14ac:dyDescent="0.35">
      <c r="B96" s="122"/>
      <c r="C96" s="67" t="s">
        <v>254</v>
      </c>
      <c r="D96" s="65"/>
      <c r="E96" s="88"/>
      <c r="F96" s="88"/>
      <c r="G96" s="88"/>
      <c r="H96" s="65"/>
      <c r="I96" s="65"/>
      <c r="J96" s="65"/>
      <c r="K96" s="69"/>
      <c r="L96" s="122"/>
    </row>
    <row r="97" spans="2:16" ht="18.95" customHeight="1" x14ac:dyDescent="0.3">
      <c r="B97" s="122"/>
      <c r="C97" s="214" t="s">
        <v>241</v>
      </c>
      <c r="D97" s="65"/>
      <c r="E97" s="88"/>
      <c r="F97" s="88"/>
      <c r="G97" s="88"/>
      <c r="H97" s="65"/>
      <c r="I97" s="65"/>
      <c r="J97" s="65"/>
      <c r="K97" s="69"/>
      <c r="L97" s="122"/>
      <c r="N97" s="3"/>
      <c r="O97" s="3"/>
      <c r="P97" s="3"/>
    </row>
    <row r="98" spans="2:16" ht="20.100000000000001" customHeight="1" x14ac:dyDescent="0.3">
      <c r="B98" s="122"/>
      <c r="C98" s="215" t="s">
        <v>222</v>
      </c>
      <c r="D98" s="65"/>
      <c r="E98" s="88"/>
      <c r="F98" s="88"/>
      <c r="G98" s="88"/>
      <c r="H98" s="65"/>
      <c r="I98" s="65"/>
      <c r="J98" s="65"/>
      <c r="K98" s="69"/>
      <c r="L98" s="122"/>
      <c r="M98" s="23"/>
    </row>
    <row r="99" spans="2:16" ht="20.25" customHeight="1" x14ac:dyDescent="0.35">
      <c r="B99" s="122"/>
      <c r="C99" s="125"/>
      <c r="D99" s="125"/>
      <c r="E99" s="135"/>
      <c r="F99" s="135"/>
      <c r="G99" s="135"/>
      <c r="H99" s="125"/>
      <c r="I99" s="125"/>
      <c r="J99" s="125"/>
      <c r="K99" s="135"/>
      <c r="L99" s="122"/>
    </row>
    <row r="100" spans="2:16" ht="31.5" customHeight="1" x14ac:dyDescent="0.35">
      <c r="B100" s="122"/>
      <c r="C100" s="125"/>
      <c r="D100" s="125"/>
      <c r="E100" s="125"/>
      <c r="F100" s="125"/>
      <c r="G100" s="125"/>
      <c r="H100" s="125"/>
      <c r="I100" s="125"/>
      <c r="J100" s="312" t="s">
        <v>243</v>
      </c>
      <c r="K100" s="312"/>
      <c r="L100" s="122"/>
      <c r="M100" s="23"/>
    </row>
    <row r="101" spans="2:16" ht="44.25" x14ac:dyDescent="0.35">
      <c r="B101" s="122"/>
      <c r="C101" s="125"/>
      <c r="D101" s="292" t="s">
        <v>265</v>
      </c>
      <c r="E101" s="156" t="s">
        <v>242</v>
      </c>
      <c r="F101" s="182" t="s">
        <v>278</v>
      </c>
      <c r="G101" s="182" t="s">
        <v>233</v>
      </c>
      <c r="H101" s="145"/>
      <c r="I101" s="125"/>
      <c r="J101" s="125"/>
      <c r="K101" s="134"/>
      <c r="L101" s="122"/>
    </row>
    <row r="102" spans="2:16" ht="8.1" customHeight="1" x14ac:dyDescent="0.35">
      <c r="B102" s="122"/>
      <c r="C102" s="125"/>
      <c r="D102" s="296"/>
      <c r="E102" s="131"/>
      <c r="F102" s="183"/>
      <c r="G102" s="183"/>
      <c r="H102" s="131"/>
      <c r="I102" s="131"/>
      <c r="J102" s="131"/>
      <c r="K102" s="174"/>
      <c r="L102" s="122"/>
    </row>
    <row r="103" spans="2:16" s="3" customFormat="1" ht="21" x14ac:dyDescent="0.35">
      <c r="B103" s="126"/>
      <c r="C103" s="145"/>
      <c r="D103" s="296"/>
      <c r="E103" s="245">
        <f>H34</f>
        <v>33320</v>
      </c>
      <c r="F103" s="266">
        <f>K42</f>
        <v>10.52388</v>
      </c>
      <c r="G103" s="265">
        <f>+F103*E103</f>
        <v>350655.68160000001</v>
      </c>
      <c r="H103" s="228"/>
      <c r="I103" s="229"/>
      <c r="J103" s="230"/>
      <c r="K103" s="231">
        <f>G103</f>
        <v>350655.68160000001</v>
      </c>
      <c r="L103" s="126"/>
      <c r="M103"/>
      <c r="N103"/>
      <c r="O103"/>
      <c r="P103"/>
    </row>
    <row r="104" spans="2:16" ht="16.5" customHeight="1" x14ac:dyDescent="0.35">
      <c r="B104" s="122"/>
      <c r="C104" s="125"/>
      <c r="D104" s="125"/>
      <c r="E104" s="125"/>
      <c r="F104" s="125"/>
      <c r="G104" s="125"/>
      <c r="H104" s="125"/>
      <c r="I104" s="125"/>
      <c r="J104" s="125"/>
      <c r="K104" s="134"/>
      <c r="L104" s="122"/>
    </row>
    <row r="105" spans="2:16" ht="14.1" customHeight="1" x14ac:dyDescent="0.35">
      <c r="B105" s="122"/>
      <c r="C105" s="125"/>
      <c r="D105" s="159"/>
      <c r="E105" s="145"/>
      <c r="F105" s="147"/>
      <c r="G105" s="147"/>
      <c r="H105" s="190"/>
      <c r="I105" s="125"/>
      <c r="J105" s="148"/>
      <c r="K105" s="191"/>
      <c r="L105" s="122"/>
    </row>
    <row r="106" spans="2:16" ht="25.5" customHeight="1" x14ac:dyDescent="0.35">
      <c r="B106" s="122"/>
      <c r="C106" s="186" t="s">
        <v>213</v>
      </c>
      <c r="D106" s="192"/>
      <c r="E106" s="123"/>
      <c r="F106" s="193"/>
      <c r="G106" s="193"/>
      <c r="H106" s="216"/>
      <c r="I106" s="122"/>
      <c r="J106" s="217"/>
      <c r="K106" s="195"/>
      <c r="L106" s="122"/>
    </row>
    <row r="107" spans="2:16" ht="24" customHeight="1" x14ac:dyDescent="0.25">
      <c r="B107" s="122"/>
      <c r="C107" s="187" t="s">
        <v>290</v>
      </c>
      <c r="D107" s="194"/>
      <c r="E107" s="121"/>
      <c r="F107" s="121"/>
      <c r="G107" s="121"/>
      <c r="H107" s="122"/>
      <c r="I107" s="122"/>
      <c r="J107" s="218"/>
      <c r="K107" s="196"/>
      <c r="L107" s="122"/>
    </row>
    <row r="108" spans="2:16" x14ac:dyDescent="0.25">
      <c r="B108" s="122"/>
      <c r="C108" s="127"/>
      <c r="D108" s="143"/>
      <c r="E108" s="122"/>
      <c r="F108" s="122"/>
      <c r="G108" s="122"/>
      <c r="H108" s="122"/>
      <c r="I108" s="122"/>
      <c r="J108" s="177"/>
      <c r="K108" s="197"/>
      <c r="L108" s="122"/>
    </row>
    <row r="109" spans="2:16" x14ac:dyDescent="0.25">
      <c r="B109" s="122"/>
      <c r="C109" s="122"/>
      <c r="D109" s="143"/>
      <c r="E109" s="122"/>
      <c r="F109" s="122"/>
      <c r="G109" s="122"/>
      <c r="H109" s="122"/>
      <c r="I109" s="122"/>
      <c r="J109" s="177"/>
      <c r="K109" s="197"/>
      <c r="L109" s="122"/>
    </row>
    <row r="110" spans="2:16" ht="33" customHeight="1" x14ac:dyDescent="0.25">
      <c r="B110" s="122"/>
      <c r="C110" s="127"/>
      <c r="D110" s="122"/>
      <c r="E110" s="303" t="s">
        <v>293</v>
      </c>
      <c r="F110" s="303"/>
      <c r="G110" s="303"/>
      <c r="H110" s="303"/>
      <c r="I110" s="303"/>
      <c r="J110" s="170"/>
      <c r="K110" s="124"/>
      <c r="L110" s="122"/>
    </row>
    <row r="111" spans="2:16" ht="15.75" customHeight="1" x14ac:dyDescent="0.25">
      <c r="B111" s="122"/>
      <c r="C111" s="127"/>
      <c r="D111" s="170"/>
      <c r="E111" s="303"/>
      <c r="F111" s="303"/>
      <c r="G111" s="303"/>
      <c r="H111" s="303"/>
      <c r="I111" s="303"/>
      <c r="J111" s="170"/>
      <c r="K111" s="124"/>
      <c r="L111" s="122"/>
    </row>
    <row r="112" spans="2:16" ht="15.75" customHeight="1" x14ac:dyDescent="0.25">
      <c r="B112" s="122"/>
      <c r="C112" s="127"/>
      <c r="D112" s="170"/>
      <c r="E112" s="303"/>
      <c r="F112" s="303"/>
      <c r="G112" s="303"/>
      <c r="H112" s="303"/>
      <c r="I112" s="303"/>
      <c r="J112" s="170"/>
      <c r="K112" s="124"/>
      <c r="L112" s="122"/>
    </row>
    <row r="113" spans="2:16" ht="19.5" customHeight="1" x14ac:dyDescent="0.25">
      <c r="B113" s="122"/>
      <c r="C113" s="122"/>
      <c r="D113" s="122"/>
      <c r="E113" s="122"/>
      <c r="F113" s="122"/>
      <c r="G113" s="122"/>
      <c r="H113" s="122"/>
      <c r="I113" s="122"/>
      <c r="J113" s="122"/>
      <c r="K113" s="124"/>
      <c r="L113" s="122"/>
    </row>
    <row r="114" spans="2:16" ht="27" customHeight="1" x14ac:dyDescent="0.35">
      <c r="B114" s="122"/>
      <c r="C114" s="67" t="s">
        <v>255</v>
      </c>
      <c r="D114" s="65"/>
      <c r="E114" s="88"/>
      <c r="F114" s="88"/>
      <c r="G114" s="88"/>
      <c r="H114" s="65"/>
      <c r="I114" s="65"/>
      <c r="J114" s="65"/>
      <c r="K114" s="69"/>
      <c r="L114" s="122"/>
    </row>
    <row r="115" spans="2:16" ht="20.100000000000001" customHeight="1" x14ac:dyDescent="0.3">
      <c r="B115" s="122"/>
      <c r="C115" s="115" t="s">
        <v>208</v>
      </c>
      <c r="D115" s="65"/>
      <c r="E115" s="88"/>
      <c r="F115" s="88"/>
      <c r="G115" s="88"/>
      <c r="H115" s="65"/>
      <c r="I115" s="65"/>
      <c r="J115" s="65"/>
      <c r="K115" s="69"/>
      <c r="L115" s="122"/>
      <c r="N115" s="3"/>
      <c r="O115" s="3"/>
      <c r="P115" s="3"/>
    </row>
    <row r="116" spans="2:16" s="212" customFormat="1" ht="23.1" customHeight="1" x14ac:dyDescent="0.25">
      <c r="B116" s="207"/>
      <c r="C116" s="116" t="s">
        <v>224</v>
      </c>
      <c r="D116" s="208"/>
      <c r="E116" s="209"/>
      <c r="F116" s="209"/>
      <c r="G116" s="209"/>
      <c r="H116" s="208"/>
      <c r="I116" s="208"/>
      <c r="J116" s="208"/>
      <c r="K116" s="210"/>
      <c r="L116" s="207"/>
      <c r="M116" s="211"/>
    </row>
    <row r="117" spans="2:16" ht="20.25" customHeight="1" x14ac:dyDescent="0.3">
      <c r="B117" s="122"/>
      <c r="C117" s="181"/>
      <c r="D117" s="122"/>
      <c r="E117" s="198"/>
      <c r="F117" s="198"/>
      <c r="G117" s="198"/>
      <c r="H117" s="122"/>
      <c r="I117" s="122"/>
      <c r="J117" s="122"/>
      <c r="K117" s="124"/>
      <c r="L117" s="122"/>
    </row>
    <row r="118" spans="2:16" ht="31.5" customHeight="1" x14ac:dyDescent="0.35">
      <c r="B118" s="122"/>
      <c r="C118" s="125"/>
      <c r="D118" s="125"/>
      <c r="E118" s="125"/>
      <c r="F118" s="125"/>
      <c r="G118" s="125"/>
      <c r="H118" s="125"/>
      <c r="I118" s="125"/>
      <c r="J118" s="312" t="s">
        <v>180</v>
      </c>
      <c r="K118" s="312"/>
      <c r="L118" s="122"/>
      <c r="M118" s="23"/>
    </row>
    <row r="119" spans="2:16" ht="65.25" x14ac:dyDescent="0.35">
      <c r="B119" s="122"/>
      <c r="C119" s="297" t="s">
        <v>288</v>
      </c>
      <c r="D119" s="158" t="s">
        <v>230</v>
      </c>
      <c r="E119" s="164" t="s">
        <v>297</v>
      </c>
      <c r="F119" s="164" t="s">
        <v>277</v>
      </c>
      <c r="G119" s="164" t="s">
        <v>231</v>
      </c>
      <c r="H119" s="164" t="s">
        <v>232</v>
      </c>
      <c r="I119" s="125"/>
      <c r="J119" s="125"/>
      <c r="K119" s="134"/>
      <c r="L119" s="122"/>
    </row>
    <row r="120" spans="2:16" ht="6" customHeight="1" x14ac:dyDescent="0.35">
      <c r="B120" s="122"/>
      <c r="C120" s="297"/>
      <c r="D120" s="131"/>
      <c r="E120" s="183"/>
      <c r="F120" s="183"/>
      <c r="G120" s="183"/>
      <c r="H120" s="183"/>
      <c r="I120" s="131"/>
      <c r="J120" s="131"/>
      <c r="K120" s="174"/>
      <c r="L120" s="122"/>
    </row>
    <row r="121" spans="2:16" s="3" customFormat="1" ht="21" x14ac:dyDescent="0.35">
      <c r="B121" s="126"/>
      <c r="C121" s="297"/>
      <c r="D121" s="226">
        <v>3</v>
      </c>
      <c r="E121" s="274">
        <f>J19</f>
        <v>30</v>
      </c>
      <c r="F121" s="274">
        <f>+E121*D121</f>
        <v>90</v>
      </c>
      <c r="G121" s="274">
        <f>+F121-E121</f>
        <v>60</v>
      </c>
      <c r="H121" s="227">
        <f>+G121/F121</f>
        <v>0.66666666666666663</v>
      </c>
      <c r="I121" s="145"/>
      <c r="J121" s="148" t="s">
        <v>215</v>
      </c>
      <c r="K121" s="224">
        <f>F121</f>
        <v>90</v>
      </c>
      <c r="L121" s="126"/>
      <c r="M121"/>
      <c r="N121"/>
      <c r="O121"/>
      <c r="P121"/>
    </row>
    <row r="122" spans="2:16" ht="16.5" customHeight="1" x14ac:dyDescent="0.35">
      <c r="B122" s="122"/>
      <c r="C122" s="125"/>
      <c r="D122" s="125"/>
      <c r="E122" s="125"/>
      <c r="F122" s="125"/>
      <c r="G122" s="125"/>
      <c r="H122" s="125"/>
      <c r="I122" s="125"/>
      <c r="J122" s="125"/>
      <c r="K122" s="134"/>
      <c r="L122" s="122"/>
    </row>
    <row r="123" spans="2:16" ht="16.5" customHeight="1" x14ac:dyDescent="0.35">
      <c r="B123" s="122"/>
      <c r="C123" s="292" t="s">
        <v>267</v>
      </c>
      <c r="D123" s="125"/>
      <c r="E123" s="125"/>
      <c r="F123" s="125"/>
      <c r="G123" s="125"/>
      <c r="H123" s="125"/>
      <c r="I123" s="125"/>
      <c r="J123" s="125"/>
      <c r="K123" s="134"/>
      <c r="L123" s="122"/>
    </row>
    <row r="124" spans="2:16" ht="44.25" x14ac:dyDescent="0.35">
      <c r="B124" s="122"/>
      <c r="C124" s="292"/>
      <c r="D124" s="158" t="s">
        <v>150</v>
      </c>
      <c r="E124" s="164" t="s">
        <v>276</v>
      </c>
      <c r="F124" s="164" t="s">
        <v>185</v>
      </c>
      <c r="G124" s="164" t="s">
        <v>122</v>
      </c>
      <c r="H124" s="164" t="s">
        <v>209</v>
      </c>
      <c r="I124" s="125"/>
      <c r="J124" s="125"/>
      <c r="K124" s="134"/>
      <c r="L124" s="122"/>
    </row>
    <row r="125" spans="2:16" ht="8.1" customHeight="1" x14ac:dyDescent="0.35">
      <c r="B125" s="122"/>
      <c r="C125" s="292"/>
      <c r="D125" s="131"/>
      <c r="E125" s="200"/>
      <c r="F125" s="183"/>
      <c r="G125" s="183"/>
      <c r="H125" s="200"/>
      <c r="I125" s="165"/>
      <c r="J125" s="131"/>
      <c r="K125" s="174"/>
      <c r="L125" s="122"/>
    </row>
    <row r="126" spans="2:16" ht="25.5" customHeight="1" x14ac:dyDescent="0.35">
      <c r="B126" s="122"/>
      <c r="C126" s="292"/>
      <c r="D126" s="267">
        <f>K34</f>
        <v>40.481760864345738</v>
      </c>
      <c r="E126" s="268">
        <v>3</v>
      </c>
      <c r="F126" s="266">
        <f>D126*E126</f>
        <v>121.44528259303721</v>
      </c>
      <c r="G126" s="266">
        <f>F126-D126</f>
        <v>80.963521728691461</v>
      </c>
      <c r="H126" s="227">
        <f>G126/F126</f>
        <v>0.66666666666666663</v>
      </c>
      <c r="I126" s="125"/>
      <c r="J126" s="148" t="s">
        <v>185</v>
      </c>
      <c r="K126" s="224">
        <f>F126</f>
        <v>121.44528259303721</v>
      </c>
      <c r="L126" s="122"/>
    </row>
    <row r="127" spans="2:16" ht="26.1" customHeight="1" x14ac:dyDescent="0.35">
      <c r="B127" s="122"/>
      <c r="C127" s="125"/>
      <c r="D127" s="134"/>
      <c r="E127" s="125"/>
      <c r="F127" s="125"/>
      <c r="G127" s="125"/>
      <c r="H127" s="125"/>
      <c r="I127" s="312" t="s">
        <v>223</v>
      </c>
      <c r="J127" s="312"/>
      <c r="K127" s="225">
        <f>+K126-K121</f>
        <v>31.445282593037206</v>
      </c>
      <c r="L127" s="122"/>
    </row>
    <row r="128" spans="2:16" ht="18.75" x14ac:dyDescent="0.3">
      <c r="B128" s="122"/>
      <c r="C128" s="256" t="s">
        <v>244</v>
      </c>
      <c r="D128" s="143"/>
      <c r="E128" s="122"/>
      <c r="F128" s="122"/>
      <c r="G128" s="122"/>
      <c r="H128" s="122"/>
      <c r="I128" s="122"/>
      <c r="J128" s="177"/>
      <c r="K128" s="178"/>
      <c r="L128" s="122"/>
    </row>
    <row r="129" spans="2:12" x14ac:dyDescent="0.25">
      <c r="B129" s="122"/>
      <c r="C129" s="122"/>
      <c r="D129" s="143"/>
      <c r="E129" s="122"/>
      <c r="F129" s="122"/>
      <c r="G129" s="122"/>
      <c r="H129" s="122"/>
      <c r="I129" s="122"/>
      <c r="J129" s="177"/>
      <c r="K129" s="178"/>
      <c r="L129" s="122"/>
    </row>
    <row r="130" spans="2:12" x14ac:dyDescent="0.25">
      <c r="B130" s="122"/>
      <c r="C130" s="122"/>
      <c r="D130" s="122"/>
      <c r="E130" s="122"/>
      <c r="F130" s="122"/>
      <c r="G130" s="122"/>
      <c r="H130" s="122"/>
      <c r="I130" s="122"/>
      <c r="J130" s="199"/>
      <c r="K130" s="144"/>
      <c r="L130" s="122"/>
    </row>
    <row r="131" spans="2:12" ht="23.25" x14ac:dyDescent="0.35">
      <c r="B131" s="122"/>
      <c r="C131" s="67" t="s">
        <v>256</v>
      </c>
      <c r="D131" s="65"/>
      <c r="E131" s="65"/>
      <c r="F131" s="65"/>
      <c r="G131" s="65"/>
      <c r="H131" s="65"/>
      <c r="I131" s="65"/>
      <c r="J131" s="65"/>
      <c r="K131" s="69"/>
      <c r="L131" s="122"/>
    </row>
    <row r="132" spans="2:12" ht="18.75" x14ac:dyDescent="0.25">
      <c r="B132" s="122"/>
      <c r="C132" s="206" t="s">
        <v>212</v>
      </c>
      <c r="D132" s="65"/>
      <c r="E132" s="65"/>
      <c r="F132" s="65"/>
      <c r="G132" s="65"/>
      <c r="H132" s="65"/>
      <c r="I132" s="65"/>
      <c r="J132" s="65"/>
      <c r="K132" s="69"/>
      <c r="L132" s="122"/>
    </row>
    <row r="133" spans="2:12" ht="21" x14ac:dyDescent="0.35">
      <c r="B133" s="122"/>
      <c r="C133" s="125"/>
      <c r="D133" s="125"/>
      <c r="E133" s="125"/>
      <c r="F133" s="125"/>
      <c r="G133" s="125"/>
      <c r="H133" s="125"/>
      <c r="I133" s="125"/>
      <c r="J133" s="125"/>
      <c r="K133" s="135"/>
      <c r="L133" s="122"/>
    </row>
    <row r="134" spans="2:12" ht="84" x14ac:dyDescent="0.35">
      <c r="B134" s="122"/>
      <c r="C134" s="125"/>
      <c r="D134" s="292" t="s">
        <v>267</v>
      </c>
      <c r="E134" s="220" t="s">
        <v>245</v>
      </c>
      <c r="F134" s="164" t="s">
        <v>246</v>
      </c>
      <c r="G134" s="164" t="s">
        <v>217</v>
      </c>
      <c r="H134" s="125"/>
      <c r="I134" s="125"/>
      <c r="J134" s="125"/>
      <c r="K134" s="135"/>
      <c r="L134" s="122"/>
    </row>
    <row r="135" spans="2:12" ht="6" customHeight="1" x14ac:dyDescent="0.35">
      <c r="B135" s="122"/>
      <c r="C135" s="125"/>
      <c r="D135" s="292"/>
      <c r="E135" s="221"/>
      <c r="F135" s="183"/>
      <c r="G135" s="183"/>
      <c r="H135" s="131"/>
      <c r="I135" s="131"/>
      <c r="J135" s="184"/>
      <c r="K135" s="185"/>
      <c r="L135" s="122"/>
    </row>
    <row r="136" spans="2:12" ht="21" x14ac:dyDescent="0.35">
      <c r="B136" s="122"/>
      <c r="C136" s="125"/>
      <c r="D136" s="292"/>
      <c r="E136" s="269">
        <f>H34</f>
        <v>33320</v>
      </c>
      <c r="F136" s="264">
        <f>K127</f>
        <v>31.445282593037206</v>
      </c>
      <c r="G136" s="265">
        <f>+F136*E136</f>
        <v>1047756.8159999996</v>
      </c>
      <c r="H136" s="125"/>
      <c r="I136" s="125"/>
      <c r="J136" s="148" t="s">
        <v>217</v>
      </c>
      <c r="K136" s="223">
        <f>G136</f>
        <v>1047756.8159999996</v>
      </c>
      <c r="L136" s="122"/>
    </row>
    <row r="137" spans="2:12" ht="21" x14ac:dyDescent="0.35">
      <c r="B137" s="122"/>
      <c r="C137" s="125"/>
      <c r="D137" s="125"/>
      <c r="E137" s="125"/>
      <c r="F137" s="125"/>
      <c r="G137" s="125"/>
      <c r="H137" s="125"/>
      <c r="I137" s="125"/>
      <c r="J137" s="125"/>
      <c r="K137" s="135"/>
      <c r="L137" s="122"/>
    </row>
    <row r="138" spans="2:12" ht="31.5" customHeight="1" x14ac:dyDescent="0.35">
      <c r="B138" s="122"/>
      <c r="C138" s="320" t="s">
        <v>213</v>
      </c>
      <c r="D138" s="320"/>
      <c r="E138" s="320"/>
      <c r="F138" s="320"/>
      <c r="G138" s="320"/>
      <c r="H138" s="320"/>
      <c r="I138" s="320"/>
      <c r="J138" s="320"/>
      <c r="K138" s="320"/>
      <c r="L138" s="122"/>
    </row>
    <row r="139" spans="2:12" ht="48" customHeight="1" x14ac:dyDescent="0.25">
      <c r="B139" s="122"/>
      <c r="C139" s="316" t="s">
        <v>275</v>
      </c>
      <c r="D139" s="316"/>
      <c r="E139" s="316"/>
      <c r="F139" s="316"/>
      <c r="G139" s="316"/>
      <c r="H139" s="316"/>
      <c r="I139" s="316"/>
      <c r="J139" s="316"/>
      <c r="K139" s="316"/>
      <c r="L139" s="122"/>
    </row>
    <row r="140" spans="2:12" ht="26.25" customHeight="1" x14ac:dyDescent="0.3">
      <c r="B140" s="122"/>
      <c r="C140" s="201"/>
      <c r="D140" s="201"/>
      <c r="E140" s="201"/>
      <c r="F140" s="201"/>
      <c r="G140" s="201"/>
      <c r="H140" s="201"/>
      <c r="I140" s="201"/>
      <c r="J140" s="201"/>
      <c r="K140" s="201"/>
      <c r="L140" s="122"/>
    </row>
    <row r="141" spans="2:12" ht="24" customHeight="1" x14ac:dyDescent="0.3">
      <c r="B141" s="122"/>
      <c r="C141" s="201"/>
      <c r="D141" s="122"/>
      <c r="E141" s="303" t="s">
        <v>294</v>
      </c>
      <c r="F141" s="303"/>
      <c r="G141" s="303"/>
      <c r="H141" s="303"/>
      <c r="I141" s="303"/>
      <c r="J141" s="170"/>
      <c r="K141" s="201"/>
      <c r="L141" s="122"/>
    </row>
    <row r="142" spans="2:12" ht="25.5" customHeight="1" x14ac:dyDescent="0.3">
      <c r="B142" s="122"/>
      <c r="C142" s="201"/>
      <c r="D142" s="170"/>
      <c r="E142" s="303"/>
      <c r="F142" s="303"/>
      <c r="G142" s="303"/>
      <c r="H142" s="303"/>
      <c r="I142" s="303"/>
      <c r="J142" s="170"/>
      <c r="K142" s="201"/>
      <c r="L142" s="122"/>
    </row>
    <row r="143" spans="2:12" ht="26.25" customHeight="1" x14ac:dyDescent="0.3">
      <c r="B143" s="122"/>
      <c r="C143" s="201"/>
      <c r="D143" s="170"/>
      <c r="E143" s="303"/>
      <c r="F143" s="303"/>
      <c r="G143" s="303"/>
      <c r="H143" s="303"/>
      <c r="I143" s="303"/>
      <c r="J143" s="170"/>
      <c r="K143" s="201"/>
      <c r="L143" s="122"/>
    </row>
    <row r="144" spans="2:12" ht="26.25" customHeight="1" x14ac:dyDescent="0.3">
      <c r="B144" s="122"/>
      <c r="C144" s="201"/>
      <c r="D144" s="201"/>
      <c r="E144" s="201"/>
      <c r="F144" s="201"/>
      <c r="G144" s="201"/>
      <c r="H144" s="201"/>
      <c r="I144" s="201"/>
      <c r="J144" s="201"/>
      <c r="K144" s="201"/>
      <c r="L144" s="122"/>
    </row>
    <row r="145" spans="2:12" ht="26.25" customHeight="1" x14ac:dyDescent="0.35">
      <c r="B145" s="122"/>
      <c r="C145" s="67" t="s">
        <v>257</v>
      </c>
      <c r="D145" s="65"/>
      <c r="E145" s="88"/>
      <c r="F145" s="88"/>
      <c r="G145" s="88"/>
      <c r="H145" s="65"/>
      <c r="I145" s="65"/>
      <c r="J145" s="65"/>
      <c r="K145" s="69"/>
      <c r="L145" s="122"/>
    </row>
    <row r="146" spans="2:12" ht="26.25" customHeight="1" x14ac:dyDescent="0.3">
      <c r="B146" s="122"/>
      <c r="C146" s="319" t="s">
        <v>291</v>
      </c>
      <c r="D146" s="65"/>
      <c r="E146" s="88"/>
      <c r="F146" s="88"/>
      <c r="G146" s="88"/>
      <c r="H146" s="65"/>
      <c r="I146" s="65"/>
      <c r="J146" s="65"/>
      <c r="K146" s="69"/>
      <c r="L146" s="122"/>
    </row>
    <row r="147" spans="2:12" ht="26.25" customHeight="1" x14ac:dyDescent="0.35">
      <c r="B147" s="122"/>
      <c r="C147" s="125"/>
      <c r="D147" s="125"/>
      <c r="E147" s="135"/>
      <c r="F147" s="135"/>
      <c r="G147" s="135"/>
      <c r="H147" s="125"/>
      <c r="I147" s="125"/>
      <c r="J147" s="125"/>
      <c r="K147" s="135"/>
      <c r="L147" s="122"/>
    </row>
    <row r="148" spans="2:12" ht="26.25" customHeight="1" x14ac:dyDescent="0.35">
      <c r="B148" s="122"/>
      <c r="C148" s="125"/>
      <c r="D148" s="125"/>
      <c r="E148" s="125"/>
      <c r="F148" s="125"/>
      <c r="G148" s="125"/>
      <c r="H148" s="125"/>
      <c r="I148" s="125"/>
      <c r="J148" s="312" t="s">
        <v>180</v>
      </c>
      <c r="K148" s="312"/>
      <c r="L148" s="122"/>
    </row>
    <row r="149" spans="2:12" ht="44.25" x14ac:dyDescent="0.35">
      <c r="B149" s="122"/>
      <c r="C149" s="290" t="s">
        <v>288</v>
      </c>
      <c r="D149" s="158" t="s">
        <v>230</v>
      </c>
      <c r="E149" s="164" t="s">
        <v>297</v>
      </c>
      <c r="F149" s="164" t="s">
        <v>274</v>
      </c>
      <c r="G149" s="164" t="s">
        <v>231</v>
      </c>
      <c r="H149" s="164" t="s">
        <v>232</v>
      </c>
      <c r="I149" s="125"/>
      <c r="J149" s="125"/>
      <c r="K149" s="134"/>
      <c r="L149" s="122"/>
    </row>
    <row r="150" spans="2:12" ht="8.1" customHeight="1" x14ac:dyDescent="0.35">
      <c r="B150" s="122"/>
      <c r="C150" s="291"/>
      <c r="D150" s="131"/>
      <c r="E150" s="183"/>
      <c r="F150" s="183"/>
      <c r="G150" s="183"/>
      <c r="H150" s="183"/>
      <c r="I150" s="131"/>
      <c r="J150" s="131"/>
      <c r="K150" s="174"/>
      <c r="L150" s="122"/>
    </row>
    <row r="151" spans="2:12" ht="26.25" customHeight="1" x14ac:dyDescent="0.35">
      <c r="B151" s="122"/>
      <c r="C151" s="291"/>
      <c r="D151" s="226">
        <v>3</v>
      </c>
      <c r="E151" s="274">
        <f>J19</f>
        <v>30</v>
      </c>
      <c r="F151" s="266">
        <f>+E151*D151</f>
        <v>90</v>
      </c>
      <c r="G151" s="266">
        <f>+F151-E151</f>
        <v>60</v>
      </c>
      <c r="H151" s="270">
        <f>+G151/F151</f>
        <v>0.66666666666666663</v>
      </c>
      <c r="I151" s="145"/>
      <c r="J151" s="148" t="s">
        <v>215</v>
      </c>
      <c r="K151" s="224">
        <f>F151</f>
        <v>90</v>
      </c>
      <c r="L151" s="122"/>
    </row>
    <row r="152" spans="2:12" ht="26.25" customHeight="1" x14ac:dyDescent="0.35">
      <c r="B152" s="122"/>
      <c r="C152" s="125"/>
      <c r="D152" s="125"/>
      <c r="E152" s="125"/>
      <c r="F152" s="125"/>
      <c r="G152" s="125"/>
      <c r="H152" s="125"/>
      <c r="I152" s="125"/>
      <c r="J152" s="125"/>
      <c r="K152" s="134"/>
      <c r="L152" s="122"/>
    </row>
    <row r="153" spans="2:12" ht="44.25" x14ac:dyDescent="0.35">
      <c r="B153" s="122"/>
      <c r="C153" s="292" t="s">
        <v>267</v>
      </c>
      <c r="D153" s="158" t="s">
        <v>150</v>
      </c>
      <c r="E153" s="164" t="s">
        <v>273</v>
      </c>
      <c r="F153" s="164" t="s">
        <v>185</v>
      </c>
      <c r="G153" s="164" t="s">
        <v>122</v>
      </c>
      <c r="H153" s="164" t="s">
        <v>209</v>
      </c>
      <c r="I153" s="125"/>
      <c r="J153" s="125"/>
      <c r="K153" s="134"/>
      <c r="L153" s="122"/>
    </row>
    <row r="154" spans="2:12" ht="8.1" customHeight="1" x14ac:dyDescent="0.35">
      <c r="B154" s="122"/>
      <c r="C154" s="292"/>
      <c r="D154" s="131"/>
      <c r="E154" s="200"/>
      <c r="F154" s="183"/>
      <c r="G154" s="183"/>
      <c r="H154" s="200"/>
      <c r="I154" s="165"/>
      <c r="J154" s="131"/>
      <c r="K154" s="174"/>
      <c r="L154" s="122"/>
    </row>
    <row r="155" spans="2:12" ht="26.25" customHeight="1" x14ac:dyDescent="0.35">
      <c r="B155" s="122"/>
      <c r="C155" s="292"/>
      <c r="D155" s="267">
        <f>K43</f>
        <v>51.005640864345736</v>
      </c>
      <c r="E155" s="268">
        <v>3</v>
      </c>
      <c r="F155" s="266">
        <f>D155*E155</f>
        <v>153.01692259303721</v>
      </c>
      <c r="G155" s="266">
        <f>F155-D155</f>
        <v>102.01128172869147</v>
      </c>
      <c r="H155" s="270">
        <f>G155/F155</f>
        <v>0.66666666666666663</v>
      </c>
      <c r="I155" s="125"/>
      <c r="J155" s="148" t="s">
        <v>185</v>
      </c>
      <c r="K155" s="249">
        <f>F155</f>
        <v>153.01692259303721</v>
      </c>
      <c r="L155" s="122"/>
    </row>
    <row r="156" spans="2:12" ht="26.25" customHeight="1" x14ac:dyDescent="0.35">
      <c r="B156" s="122"/>
      <c r="C156" s="125"/>
      <c r="D156" s="134"/>
      <c r="E156" s="125"/>
      <c r="F156" s="125"/>
      <c r="G156" s="125"/>
      <c r="H156" s="125"/>
      <c r="I156" s="312" t="s">
        <v>223</v>
      </c>
      <c r="J156" s="312"/>
      <c r="K156" s="271">
        <f>+K155-K151</f>
        <v>63.016922593037208</v>
      </c>
      <c r="L156" s="122"/>
    </row>
    <row r="157" spans="2:12" ht="25.5" customHeight="1" x14ac:dyDescent="0.3">
      <c r="B157" s="122"/>
      <c r="C157" s="256" t="s">
        <v>188</v>
      </c>
      <c r="D157" s="143"/>
      <c r="E157" s="122"/>
      <c r="F157" s="122"/>
      <c r="G157" s="122"/>
      <c r="H157" s="122"/>
      <c r="I157" s="122"/>
      <c r="J157" s="177"/>
      <c r="K157" s="178"/>
      <c r="L157" s="122"/>
    </row>
    <row r="158" spans="2:12" ht="19.5" customHeight="1" x14ac:dyDescent="0.3">
      <c r="B158" s="122"/>
      <c r="C158" s="240" t="s">
        <v>211</v>
      </c>
      <c r="D158" s="143"/>
      <c r="E158" s="122"/>
      <c r="F158" s="122"/>
      <c r="G158" s="122"/>
      <c r="H158" s="122"/>
      <c r="I158" s="122"/>
      <c r="J158" s="177"/>
      <c r="K158" s="178"/>
      <c r="L158" s="122"/>
    </row>
    <row r="159" spans="2:12" ht="24" customHeight="1" x14ac:dyDescent="0.25">
      <c r="B159" s="122"/>
      <c r="C159" s="122"/>
      <c r="D159" s="122"/>
      <c r="E159" s="122"/>
      <c r="F159" s="122"/>
      <c r="G159" s="122"/>
      <c r="H159" s="122"/>
      <c r="I159" s="122"/>
      <c r="J159" s="199"/>
      <c r="K159" s="144"/>
      <c r="L159" s="122"/>
    </row>
    <row r="160" spans="2:12" ht="26.25" customHeight="1" x14ac:dyDescent="0.35">
      <c r="B160" s="122"/>
      <c r="C160" s="67" t="s">
        <v>258</v>
      </c>
      <c r="D160" s="65"/>
      <c r="E160" s="65"/>
      <c r="F160" s="65"/>
      <c r="G160" s="65"/>
      <c r="H160" s="65"/>
      <c r="I160" s="65"/>
      <c r="J160" s="65"/>
      <c r="K160" s="69"/>
      <c r="L160" s="122"/>
    </row>
    <row r="161" spans="2:12" ht="19.5" customHeight="1" x14ac:dyDescent="0.3">
      <c r="B161" s="122"/>
      <c r="C161" s="222" t="s">
        <v>225</v>
      </c>
      <c r="D161" s="65"/>
      <c r="E161" s="65"/>
      <c r="F161" s="65"/>
      <c r="G161" s="65"/>
      <c r="H161" s="65"/>
      <c r="I161" s="65"/>
      <c r="J161" s="65"/>
      <c r="K161" s="69"/>
      <c r="L161" s="122"/>
    </row>
    <row r="162" spans="2:12" ht="21.75" customHeight="1" x14ac:dyDescent="0.3">
      <c r="B162" s="122"/>
      <c r="C162" s="181"/>
      <c r="D162" s="122"/>
      <c r="E162" s="122"/>
      <c r="F162" s="122"/>
      <c r="G162" s="122"/>
      <c r="H162" s="122"/>
      <c r="I162" s="122"/>
      <c r="J162" s="122"/>
      <c r="K162" s="124"/>
      <c r="L162" s="122"/>
    </row>
    <row r="163" spans="2:12" ht="86.25" x14ac:dyDescent="0.35">
      <c r="B163" s="122"/>
      <c r="C163" s="122"/>
      <c r="D163" s="122"/>
      <c r="E163" s="158" t="s">
        <v>272</v>
      </c>
      <c r="F163" s="202" t="s">
        <v>218</v>
      </c>
      <c r="G163" s="164" t="s">
        <v>217</v>
      </c>
      <c r="H163" s="125"/>
      <c r="I163" s="125"/>
      <c r="J163" s="125"/>
      <c r="K163" s="135"/>
      <c r="L163" s="122"/>
    </row>
    <row r="164" spans="2:12" ht="8.1" customHeight="1" x14ac:dyDescent="0.35">
      <c r="B164" s="122"/>
      <c r="C164" s="122"/>
      <c r="D164" s="122"/>
      <c r="E164" s="131"/>
      <c r="F164" s="183"/>
      <c r="G164" s="183"/>
      <c r="H164" s="131"/>
      <c r="I164" s="131"/>
      <c r="J164" s="184"/>
      <c r="K164" s="185"/>
      <c r="L164" s="122"/>
    </row>
    <row r="165" spans="2:12" ht="21" x14ac:dyDescent="0.35">
      <c r="B165" s="122"/>
      <c r="C165" s="122"/>
      <c r="D165" s="122"/>
      <c r="E165" s="245">
        <f>H34</f>
        <v>33320</v>
      </c>
      <c r="F165" s="264">
        <f>K156</f>
        <v>63.016922593037208</v>
      </c>
      <c r="G165" s="265">
        <f>+F165*E165</f>
        <v>2099723.8607999999</v>
      </c>
      <c r="H165" s="125"/>
      <c r="I165" s="125"/>
      <c r="J165" s="148" t="s">
        <v>217</v>
      </c>
      <c r="K165" s="223">
        <f>G165</f>
        <v>2099723.8607999999</v>
      </c>
      <c r="L165" s="122"/>
    </row>
    <row r="166" spans="2:12" x14ac:dyDescent="0.25">
      <c r="B166" s="122"/>
      <c r="C166" s="122"/>
      <c r="D166" s="122"/>
      <c r="E166" s="122"/>
      <c r="F166" s="122"/>
      <c r="G166" s="122"/>
      <c r="H166" s="122"/>
      <c r="I166" s="122"/>
      <c r="J166" s="122"/>
      <c r="K166" s="124"/>
      <c r="L166" s="122"/>
    </row>
    <row r="167" spans="2:12" x14ac:dyDescent="0.25">
      <c r="B167" s="122"/>
      <c r="C167" s="122"/>
      <c r="D167" s="122"/>
      <c r="E167" s="122"/>
      <c r="F167" s="122"/>
      <c r="G167" s="122"/>
      <c r="H167" s="122"/>
      <c r="I167" s="122"/>
      <c r="J167" s="122"/>
      <c r="K167" s="124"/>
      <c r="L167" s="122"/>
    </row>
    <row r="168" spans="2:12" ht="23.1" customHeight="1" x14ac:dyDescent="0.35">
      <c r="B168" s="122"/>
      <c r="C168" s="321" t="s">
        <v>213</v>
      </c>
      <c r="D168" s="321"/>
      <c r="E168" s="321"/>
      <c r="F168" s="321"/>
      <c r="G168" s="321"/>
      <c r="H168" s="321"/>
      <c r="I168" s="321"/>
      <c r="J168" s="321"/>
      <c r="K168" s="321"/>
      <c r="L168" s="122"/>
    </row>
    <row r="169" spans="2:12" ht="43.5" customHeight="1" x14ac:dyDescent="0.25">
      <c r="B169" s="122"/>
      <c r="C169" s="313" t="s">
        <v>271</v>
      </c>
      <c r="D169" s="313"/>
      <c r="E169" s="313"/>
      <c r="F169" s="313"/>
      <c r="G169" s="313"/>
      <c r="H169" s="313"/>
      <c r="I169" s="313"/>
      <c r="J169" s="313"/>
      <c r="K169" s="313"/>
      <c r="L169" s="122"/>
    </row>
    <row r="170" spans="2:12" ht="24" customHeight="1" x14ac:dyDescent="0.25">
      <c r="B170" s="122"/>
      <c r="C170" s="122"/>
      <c r="D170" s="122"/>
      <c r="E170" s="122"/>
      <c r="F170" s="122"/>
      <c r="G170" s="122"/>
      <c r="H170" s="122"/>
      <c r="I170" s="122"/>
      <c r="J170" s="122"/>
      <c r="K170" s="124"/>
      <c r="L170" s="122"/>
    </row>
    <row r="171" spans="2:12" ht="9.9499999999999993" customHeight="1" x14ac:dyDescent="0.25">
      <c r="B171" s="122"/>
      <c r="C171" s="122"/>
      <c r="D171" s="203"/>
      <c r="E171" s="203"/>
      <c r="F171" s="203"/>
      <c r="G171" s="203"/>
      <c r="H171" s="203"/>
      <c r="I171" s="203"/>
      <c r="J171" s="203"/>
      <c r="K171" s="124"/>
      <c r="L171" s="122"/>
    </row>
    <row r="172" spans="2:12" ht="27" customHeight="1" x14ac:dyDescent="0.5">
      <c r="B172" s="122"/>
      <c r="C172" s="122"/>
      <c r="D172" s="122"/>
      <c r="E172" s="122"/>
      <c r="F172" s="314" t="s">
        <v>234</v>
      </c>
      <c r="G172" s="314"/>
      <c r="H172" s="314"/>
      <c r="I172" s="122"/>
      <c r="J172" s="122"/>
      <c r="K172" s="124"/>
      <c r="L172" s="122"/>
    </row>
    <row r="173" spans="2:12" s="205" customFormat="1" ht="69" customHeight="1" x14ac:dyDescent="0.25">
      <c r="B173" s="204"/>
      <c r="C173" s="298" t="s">
        <v>289</v>
      </c>
      <c r="D173" s="299"/>
      <c r="E173" s="299"/>
      <c r="F173" s="299"/>
      <c r="G173" s="299"/>
      <c r="H173" s="299"/>
      <c r="I173" s="299"/>
      <c r="J173" s="299"/>
      <c r="K173" s="299"/>
      <c r="L173" s="204"/>
    </row>
    <row r="174" spans="2:12" x14ac:dyDescent="0.25">
      <c r="B174" s="122"/>
      <c r="C174" s="122"/>
      <c r="D174" s="122"/>
      <c r="E174" s="122"/>
      <c r="F174" s="122"/>
      <c r="G174" s="122"/>
      <c r="H174" s="122"/>
      <c r="I174" s="122"/>
      <c r="J174" s="122"/>
      <c r="K174" s="124"/>
      <c r="L174" s="122"/>
    </row>
  </sheetData>
  <sheetProtection selectLockedCells="1"/>
  <mergeCells count="43">
    <mergeCell ref="C169:K169"/>
    <mergeCell ref="C138:K138"/>
    <mergeCell ref="C48:K48"/>
    <mergeCell ref="C49:K49"/>
    <mergeCell ref="C3:K3"/>
    <mergeCell ref="E141:I143"/>
    <mergeCell ref="J148:K148"/>
    <mergeCell ref="J100:K100"/>
    <mergeCell ref="E110:I112"/>
    <mergeCell ref="J118:K118"/>
    <mergeCell ref="I127:J127"/>
    <mergeCell ref="J68:K68"/>
    <mergeCell ref="I75:J75"/>
    <mergeCell ref="I77:J77"/>
    <mergeCell ref="E92:H94"/>
    <mergeCell ref="C68:C70"/>
    <mergeCell ref="C139:K139"/>
    <mergeCell ref="C11:H11"/>
    <mergeCell ref="C173:K173"/>
    <mergeCell ref="C4:K4"/>
    <mergeCell ref="C7:J7"/>
    <mergeCell ref="C26:F26"/>
    <mergeCell ref="C51:K51"/>
    <mergeCell ref="F60:H62"/>
    <mergeCell ref="C5:K5"/>
    <mergeCell ref="D42:D44"/>
    <mergeCell ref="E42:E44"/>
    <mergeCell ref="F42:F44"/>
    <mergeCell ref="G42:G44"/>
    <mergeCell ref="H42:H44"/>
    <mergeCell ref="I156:J156"/>
    <mergeCell ref="F172:H172"/>
    <mergeCell ref="D134:D136"/>
    <mergeCell ref="C149:C151"/>
    <mergeCell ref="C153:C155"/>
    <mergeCell ref="E14:I14"/>
    <mergeCell ref="C40:K40"/>
    <mergeCell ref="E53:H53"/>
    <mergeCell ref="C73:C75"/>
    <mergeCell ref="E83:E85"/>
    <mergeCell ref="D101:D103"/>
    <mergeCell ref="C119:C121"/>
    <mergeCell ref="C123:C126"/>
  </mergeCells>
  <phoneticPr fontId="18" type="noConversion"/>
  <hyperlinks>
    <hyperlink ref="C24" r:id="rId1" xr:uid="{00000000-0004-0000-0300-000000000000}"/>
    <hyperlink ref="F172" r:id="rId2" xr:uid="{00000000-0004-0000-0300-000001000000}"/>
    <hyperlink ref="G172" r:id="rId3" display="https://planigo.co/contact/" xr:uid="{00000000-0004-0000-0300-000002000000}"/>
    <hyperlink ref="H172" r:id="rId4" display="https://planigo.co/contact/" xr:uid="{00000000-0004-0000-0300-000003000000}"/>
  </hyperlinks>
  <printOptions horizontalCentered="1"/>
  <pageMargins left="0.45" right="0.45" top="0.5" bottom="0.5" header="0.05" footer="0.05"/>
  <pageSetup scale="56" fitToHeight="8" orientation="landscape"/>
  <drawing r:id="rId5"/>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Feuil1</vt:lpstr>
      <vt:lpstr>Coutant des ressources</vt:lpstr>
      <vt:lpstr>Présentation web</vt:lpstr>
      <vt:lpstr>facturation productivité</vt:lpstr>
      <vt:lpstr>'facturation productivité'!Zone_d_impression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Normand</dc:creator>
  <cp:keywords/>
  <dc:description/>
  <cp:lastModifiedBy>Normand Coulombe</cp:lastModifiedBy>
  <cp:revision/>
  <cp:lastPrinted>2023-06-12T13:10:55Z</cp:lastPrinted>
  <dcterms:created xsi:type="dcterms:W3CDTF">2023-04-03T14:33:11Z</dcterms:created>
  <dcterms:modified xsi:type="dcterms:W3CDTF">2023-06-13T14:30:15Z</dcterms:modified>
  <cp:category/>
  <cp:contentStatus/>
</cp:coreProperties>
</file>